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600" windowHeight="8385" activeTab="2"/>
  </bookViews>
  <sheets>
    <sheet name="Титульный лист" sheetId="1" r:id="rId1"/>
    <sheet name="Сводные данные по БВ" sheetId="4" r:id="rId2"/>
    <sheet name="План УП" sheetId="3" r:id="rId3"/>
    <sheet name="График УП" sheetId="6" r:id="rId4"/>
    <sheet name="График УП (2)" sheetId="7" r:id="rId5"/>
    <sheet name="Лист1" sheetId="5" r:id="rId6"/>
  </sheets>
  <calcPr calcId="144525"/>
</workbook>
</file>

<file path=xl/calcChain.xml><?xml version="1.0" encoding="utf-8"?>
<calcChain xmlns="http://schemas.openxmlformats.org/spreadsheetml/2006/main">
  <c r="G61" i="3" l="1"/>
  <c r="G56" i="3"/>
  <c r="H67" i="3"/>
  <c r="H66" i="3" s="1"/>
  <c r="H63" i="3"/>
  <c r="H62" i="3"/>
  <c r="H58" i="3"/>
  <c r="H57" i="3"/>
  <c r="H53" i="3"/>
  <c r="H52" i="3"/>
  <c r="H51" i="3"/>
  <c r="J34" i="3" l="1"/>
  <c r="H48" i="3"/>
  <c r="H47" i="3"/>
  <c r="H46" i="3"/>
  <c r="H45" i="3"/>
  <c r="H44" i="3"/>
  <c r="H43" i="3"/>
  <c r="H42" i="3"/>
  <c r="H41" i="3"/>
  <c r="H40" i="3"/>
  <c r="H39" i="3"/>
  <c r="H38" i="3"/>
  <c r="F68" i="3"/>
  <c r="F67" i="3"/>
  <c r="F65" i="3"/>
  <c r="F64" i="3"/>
  <c r="F63" i="3"/>
  <c r="F62" i="3"/>
  <c r="J62" i="3" s="1"/>
  <c r="F60" i="3"/>
  <c r="F59" i="3"/>
  <c r="F58" i="3"/>
  <c r="J58" i="3" s="1"/>
  <c r="F57" i="3"/>
  <c r="J57" i="3" s="1"/>
  <c r="F55" i="3"/>
  <c r="F54" i="3"/>
  <c r="F53" i="3"/>
  <c r="I53" i="3" s="1"/>
  <c r="F52" i="3"/>
  <c r="J52" i="3" s="1"/>
  <c r="F48" i="3"/>
  <c r="J48" i="3" s="1"/>
  <c r="F47" i="3"/>
  <c r="J47" i="3" s="1"/>
  <c r="F46" i="3"/>
  <c r="F45" i="3"/>
  <c r="J45" i="3" s="1"/>
  <c r="F44" i="3"/>
  <c r="J44" i="3" s="1"/>
  <c r="F43" i="3"/>
  <c r="J43" i="3" s="1"/>
  <c r="F42" i="3"/>
  <c r="J42" i="3" s="1"/>
  <c r="F41" i="3"/>
  <c r="J41" i="3" s="1"/>
  <c r="F40" i="3"/>
  <c r="J40" i="3" s="1"/>
  <c r="F39" i="3"/>
  <c r="J39" i="3" s="1"/>
  <c r="F38" i="3"/>
  <c r="J38" i="3" s="1"/>
  <c r="H31" i="3"/>
  <c r="H35" i="3"/>
  <c r="H34" i="3"/>
  <c r="H33" i="3"/>
  <c r="H32" i="3"/>
  <c r="J26" i="3"/>
  <c r="H65" i="3"/>
  <c r="H64" i="3"/>
  <c r="H61" i="3" s="1"/>
  <c r="H60" i="3"/>
  <c r="H59" i="3"/>
  <c r="H56" i="3" s="1"/>
  <c r="H55" i="3"/>
  <c r="H54" i="3"/>
  <c r="H50" i="3" s="1"/>
  <c r="U56" i="3"/>
  <c r="U61" i="3"/>
  <c r="T61" i="3"/>
  <c r="T56" i="3"/>
  <c r="Q30" i="3"/>
  <c r="P25" i="3"/>
  <c r="O25" i="3"/>
  <c r="J63" i="3" l="1"/>
  <c r="J53" i="3"/>
  <c r="I46" i="3"/>
  <c r="J46" i="3" s="1"/>
  <c r="F25" i="3"/>
  <c r="H28" i="3"/>
  <c r="J28" i="3" s="1"/>
  <c r="H27" i="3"/>
  <c r="I27" i="3" l="1"/>
  <c r="H25" i="3"/>
  <c r="J27" i="3"/>
  <c r="G50" i="3"/>
  <c r="J50" i="3"/>
  <c r="K50" i="3"/>
  <c r="M50" i="3"/>
  <c r="N50" i="3"/>
  <c r="O50" i="3"/>
  <c r="P50" i="3"/>
  <c r="Q50" i="3"/>
  <c r="R50" i="3"/>
  <c r="S50" i="3"/>
  <c r="T50" i="3"/>
  <c r="U50" i="3"/>
  <c r="V50" i="3"/>
  <c r="O10" i="3" l="1"/>
  <c r="R66" i="3" l="1"/>
  <c r="R30" i="3"/>
  <c r="F35" i="3"/>
  <c r="J35" i="3" s="1"/>
  <c r="F33" i="3" l="1"/>
  <c r="J33" i="3" s="1"/>
  <c r="F32" i="3"/>
  <c r="J32" i="3" s="1"/>
  <c r="V61" i="3"/>
  <c r="V56" i="3"/>
  <c r="N10" i="3" l="1"/>
  <c r="M10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F12" i="3" l="1"/>
  <c r="H11" i="3"/>
  <c r="F11" i="3" s="1"/>
  <c r="J24" i="3"/>
  <c r="J23" i="3"/>
  <c r="I22" i="3"/>
  <c r="J22" i="3" s="1"/>
  <c r="J21" i="3"/>
  <c r="J20" i="3"/>
  <c r="J19" i="3"/>
  <c r="F24" i="3"/>
  <c r="F23" i="3"/>
  <c r="F22" i="3"/>
  <c r="F21" i="3"/>
  <c r="F20" i="3"/>
  <c r="F19" i="3"/>
  <c r="F18" i="3"/>
  <c r="F17" i="3"/>
  <c r="F16" i="3"/>
  <c r="F14" i="3"/>
  <c r="F13" i="3"/>
  <c r="P10" i="3"/>
  <c r="O37" i="3" l="1"/>
  <c r="P37" i="3"/>
  <c r="Q37" i="3"/>
  <c r="R37" i="3"/>
  <c r="S37" i="3"/>
  <c r="T37" i="3"/>
  <c r="U37" i="3"/>
  <c r="V37" i="3"/>
  <c r="F50" i="3"/>
  <c r="G37" i="3"/>
  <c r="J37" i="3"/>
  <c r="N66" i="3"/>
  <c r="M66" i="3"/>
  <c r="N61" i="3"/>
  <c r="M61" i="3"/>
  <c r="N56" i="3"/>
  <c r="M56" i="3"/>
  <c r="N37" i="3"/>
  <c r="M37" i="3"/>
  <c r="L60" i="3" l="1"/>
  <c r="L59" i="3"/>
  <c r="L65" i="3"/>
  <c r="L64" i="3"/>
  <c r="L55" i="3"/>
  <c r="L54" i="3"/>
  <c r="L69" i="3"/>
  <c r="L68" i="3"/>
  <c r="K30" i="3"/>
  <c r="L30" i="3"/>
  <c r="M30" i="3"/>
  <c r="N30" i="3"/>
  <c r="O30" i="3"/>
  <c r="P30" i="3"/>
  <c r="S30" i="3"/>
  <c r="T30" i="3"/>
  <c r="U30" i="3"/>
  <c r="V30" i="3"/>
  <c r="G30" i="3"/>
  <c r="L50" i="3" l="1"/>
  <c r="L66" i="3"/>
  <c r="L61" i="3"/>
  <c r="L56" i="3"/>
  <c r="L73" i="3" l="1"/>
  <c r="F69" i="3"/>
  <c r="F74" i="3"/>
  <c r="F70" i="3"/>
  <c r="F71" i="3"/>
  <c r="V78" i="3"/>
  <c r="T77" i="3"/>
  <c r="J61" i="3"/>
  <c r="K61" i="3"/>
  <c r="O61" i="3"/>
  <c r="P61" i="3"/>
  <c r="Q61" i="3"/>
  <c r="R61" i="3"/>
  <c r="S61" i="3"/>
  <c r="J56" i="3"/>
  <c r="K56" i="3"/>
  <c r="O56" i="3"/>
  <c r="P56" i="3"/>
  <c r="Q56" i="3"/>
  <c r="R56" i="3"/>
  <c r="S56" i="3"/>
  <c r="V77" i="3"/>
  <c r="R77" i="3"/>
  <c r="R76" i="3"/>
  <c r="T76" i="3"/>
  <c r="V76" i="3"/>
  <c r="K37" i="3"/>
  <c r="L37" i="3"/>
  <c r="G66" i="3"/>
  <c r="K66" i="3"/>
  <c r="O66" i="3"/>
  <c r="P66" i="3"/>
  <c r="Q66" i="3"/>
  <c r="S66" i="3"/>
  <c r="T66" i="3"/>
  <c r="U66" i="3"/>
  <c r="V66" i="3"/>
  <c r="H36" i="3"/>
  <c r="F36" i="3" s="1"/>
  <c r="Q25" i="3"/>
  <c r="R25" i="3"/>
  <c r="S25" i="3"/>
  <c r="T25" i="3"/>
  <c r="U25" i="3"/>
  <c r="V25" i="3"/>
  <c r="O9" i="3"/>
  <c r="F66" i="3" l="1"/>
  <c r="F37" i="3"/>
  <c r="H37" i="3"/>
  <c r="F56" i="3"/>
  <c r="I56" i="3"/>
  <c r="F61" i="3"/>
  <c r="I61" i="3"/>
  <c r="I50" i="3"/>
  <c r="N49" i="3"/>
  <c r="H30" i="3"/>
  <c r="F31" i="3"/>
  <c r="J31" i="3" s="1"/>
  <c r="V49" i="3"/>
  <c r="V73" i="3" s="1"/>
  <c r="T49" i="3"/>
  <c r="T73" i="3" s="1"/>
  <c r="R49" i="3"/>
  <c r="R73" i="3" s="1"/>
  <c r="P49" i="3"/>
  <c r="L49" i="3"/>
  <c r="G49" i="3"/>
  <c r="U49" i="3"/>
  <c r="U73" i="3" s="1"/>
  <c r="S49" i="3"/>
  <c r="S73" i="3" s="1"/>
  <c r="Q49" i="3"/>
  <c r="Q73" i="3" s="1"/>
  <c r="O49" i="3"/>
  <c r="M49" i="3"/>
  <c r="K49" i="3"/>
  <c r="N25" i="3"/>
  <c r="N9" i="3" s="1"/>
  <c r="N73" i="3" s="1"/>
  <c r="M25" i="3"/>
  <c r="M9" i="3" s="1"/>
  <c r="P9" i="3"/>
  <c r="C10" i="4"/>
  <c r="D10" i="4"/>
  <c r="E10" i="4"/>
  <c r="F10" i="4"/>
  <c r="G10" i="4"/>
  <c r="H10" i="4"/>
  <c r="B10" i="4"/>
  <c r="I7" i="4"/>
  <c r="I8" i="4"/>
  <c r="I9" i="4"/>
  <c r="I6" i="4"/>
  <c r="G25" i="3"/>
  <c r="M73" i="3" l="1"/>
  <c r="G73" i="3"/>
  <c r="G72" i="3"/>
  <c r="F30" i="3"/>
  <c r="J30" i="3"/>
  <c r="F15" i="3"/>
  <c r="F10" i="3" s="1"/>
  <c r="H10" i="3"/>
  <c r="I37" i="3"/>
  <c r="I30" i="3"/>
  <c r="H49" i="3"/>
  <c r="F49" i="3"/>
  <c r="J16" i="3"/>
  <c r="J18" i="3"/>
  <c r="J14" i="3"/>
  <c r="I12" i="3"/>
  <c r="J12" i="3" s="1"/>
  <c r="I13" i="3"/>
  <c r="J13" i="3" s="1"/>
  <c r="J15" i="3"/>
  <c r="I10" i="4"/>
  <c r="F29" i="3" l="1"/>
  <c r="H9" i="3"/>
  <c r="H73" i="3" s="1"/>
  <c r="J11" i="3"/>
  <c r="I10" i="3"/>
  <c r="J17" i="3"/>
  <c r="F9" i="3"/>
  <c r="J25" i="3"/>
  <c r="I25" i="3"/>
  <c r="F73" i="3" l="1"/>
  <c r="I9" i="3"/>
  <c r="J10" i="3"/>
  <c r="J9" i="3" s="1"/>
  <c r="J67" i="3"/>
  <c r="J66" i="3" s="1"/>
  <c r="J49" i="3" s="1"/>
  <c r="I66" i="3"/>
  <c r="I49" i="3" s="1"/>
  <c r="J73" i="3" l="1"/>
  <c r="I73" i="3"/>
</calcChain>
</file>

<file path=xl/sharedStrings.xml><?xml version="1.0" encoding="utf-8"?>
<sst xmlns="http://schemas.openxmlformats.org/spreadsheetml/2006/main" count="814" uniqueCount="274">
  <si>
    <t>Наименование циклов,дисциплин, профессиональных модулей, МДК, практик</t>
  </si>
  <si>
    <t>Индекс</t>
  </si>
  <si>
    <t>Формы промежуточной аттестации</t>
  </si>
  <si>
    <t>Зачёты</t>
  </si>
  <si>
    <t>Экзамены</t>
  </si>
  <si>
    <t>Объём образовательной нагрузки</t>
  </si>
  <si>
    <t>Учебная нагрузка обучающихся (час.)</t>
  </si>
  <si>
    <t>самостоятельная учебная работа</t>
  </si>
  <si>
    <t>Нагрузка на дисциплины и МДК</t>
  </si>
  <si>
    <t>всего учебных занятий</t>
  </si>
  <si>
    <t>Теоретическое обучение</t>
  </si>
  <si>
    <t>Лаб.и практ.занятий</t>
  </si>
  <si>
    <t>По практике производственной и учебной</t>
  </si>
  <si>
    <t>Консультации</t>
  </si>
  <si>
    <t>Промежуточная аттестация</t>
  </si>
  <si>
    <t>Распределение учебной нагрузки по курсам и семестрам ( час. в семестр)</t>
  </si>
  <si>
    <t>I курс</t>
  </si>
  <si>
    <t>II курс</t>
  </si>
  <si>
    <t>III курс</t>
  </si>
  <si>
    <t>IV курс</t>
  </si>
  <si>
    <t>1 сем./ 17 нед.</t>
  </si>
  <si>
    <t>2 сем./ 22 нед.</t>
  </si>
  <si>
    <r>
      <t xml:space="preserve">в т.ч. </t>
    </r>
    <r>
      <rPr>
        <b/>
        <sz val="11"/>
        <color theme="1"/>
        <rFont val="Times New Roman"/>
        <family val="1"/>
        <charset val="204"/>
      </rPr>
      <t>по учебным дисциплинам и МДК</t>
    </r>
  </si>
  <si>
    <t>Дифференцированные зачёты</t>
  </si>
  <si>
    <t>Общеобразовательный цикл</t>
  </si>
  <si>
    <t>Литература</t>
  </si>
  <si>
    <t>Иностранный язык</t>
  </si>
  <si>
    <t>История</t>
  </si>
  <si>
    <t>Физическая культура</t>
  </si>
  <si>
    <t>География</t>
  </si>
  <si>
    <t xml:space="preserve">Иностранный язык в профессиональной деятельности </t>
  </si>
  <si>
    <t>П.00</t>
  </si>
  <si>
    <t>Профессиональный цикл</t>
  </si>
  <si>
    <t>ОП.00</t>
  </si>
  <si>
    <t>Материаловедение</t>
  </si>
  <si>
    <t>Безопасность жизнедеятельности</t>
  </si>
  <si>
    <t>ПМ.01</t>
  </si>
  <si>
    <t>УП.01</t>
  </si>
  <si>
    <t>ПП.01</t>
  </si>
  <si>
    <t>Учебная практика</t>
  </si>
  <si>
    <t>Производственная практика</t>
  </si>
  <si>
    <t>ПМ.02</t>
  </si>
  <si>
    <t>МДК.02.01</t>
  </si>
  <si>
    <t>УП.02</t>
  </si>
  <si>
    <t>ПП.02</t>
  </si>
  <si>
    <t>ПМ.03</t>
  </si>
  <si>
    <t>МДК.03.01</t>
  </si>
  <si>
    <t>УП.03</t>
  </si>
  <si>
    <t>ПП.03</t>
  </si>
  <si>
    <t>ПДП</t>
  </si>
  <si>
    <t>Преддипломная практика</t>
  </si>
  <si>
    <t>Самостоятельная работа</t>
  </si>
  <si>
    <t>Всего</t>
  </si>
  <si>
    <t>ГИА</t>
  </si>
  <si>
    <t>Государственная итоговая аттестация</t>
  </si>
  <si>
    <t>Государственная (итоговая) аттестация</t>
  </si>
  <si>
    <t>1.1. Дипломная работа (проект)</t>
  </si>
  <si>
    <t>дисциплин и МДК</t>
  </si>
  <si>
    <t>учебной практики</t>
  </si>
  <si>
    <t>производственной практики</t>
  </si>
  <si>
    <t>преддипломной практики</t>
  </si>
  <si>
    <t>экзаменов</t>
  </si>
  <si>
    <t>дифф.зачётов</t>
  </si>
  <si>
    <t>зачётов</t>
  </si>
  <si>
    <t>министерство общего и профессионального образования Ростовской области</t>
  </si>
  <si>
    <t>Утверждаю</t>
  </si>
  <si>
    <t>Директор ГБПОУ РО "РТТС"</t>
  </si>
  <si>
    <t>А.Д. Сухенко</t>
  </si>
  <si>
    <t>"____"</t>
  </si>
  <si>
    <t>____________</t>
  </si>
  <si>
    <t>20___ г.</t>
  </si>
  <si>
    <t>УЧЕБНЫЙ ПЛАН</t>
  </si>
  <si>
    <t>образовательной программы</t>
  </si>
  <si>
    <t>среднего профессионального образования</t>
  </si>
  <si>
    <t>государственного бюджетного профессионального образовательного учреждения Ростовской области</t>
  </si>
  <si>
    <t>"Ростовский технологический техникум сервиса"</t>
  </si>
  <si>
    <t>по специальности среднего профессионального образования</t>
  </si>
  <si>
    <t>Форма обучения - очная</t>
  </si>
  <si>
    <t>Срок получения образования - 3 г. 10 мес.</t>
  </si>
  <si>
    <r>
      <t xml:space="preserve">на базе </t>
    </r>
    <r>
      <rPr>
        <i/>
        <sz val="14"/>
        <color theme="1"/>
        <rFont val="Times New Roman"/>
        <family val="1"/>
        <charset val="204"/>
      </rPr>
      <t>основного общего</t>
    </r>
    <r>
      <rPr>
        <sz val="14"/>
        <color theme="1"/>
        <rFont val="Times New Roman"/>
        <family val="1"/>
        <charset val="204"/>
      </rPr>
      <t xml:space="preserve"> образования </t>
    </r>
  </si>
  <si>
    <t>Курсы</t>
  </si>
  <si>
    <t>Обучение по дисциплинам и междисциплинарным курсам</t>
  </si>
  <si>
    <t>Всего (по курсам)</t>
  </si>
  <si>
    <t>Каникулы</t>
  </si>
  <si>
    <t>Преддипломная</t>
  </si>
  <si>
    <t>по профилю специальности</t>
  </si>
  <si>
    <t>1. Сводные данные по бюджету времени ( в неделях)</t>
  </si>
  <si>
    <t>Курсовых работ (проектов)</t>
  </si>
  <si>
    <t>Индивидуальный проект</t>
  </si>
  <si>
    <t>ОГСЭ.06</t>
  </si>
  <si>
    <t>Культура речи. Риторика</t>
  </si>
  <si>
    <t>13.02.11 Техническая эксплуатация и обслуживание электрического и электромеханического оборудования</t>
  </si>
  <si>
    <t>Квалификация: техник</t>
  </si>
  <si>
    <t>Физика</t>
  </si>
  <si>
    <t>Информатика</t>
  </si>
  <si>
    <t>Инженерная графика</t>
  </si>
  <si>
    <t>ОП. 02</t>
  </si>
  <si>
    <t>ОП. 03</t>
  </si>
  <si>
    <t>Метрология, стандартизация и сертификация</t>
  </si>
  <si>
    <t>ОП. 04</t>
  </si>
  <si>
    <t>Техническая механика</t>
  </si>
  <si>
    <t>ОП. 05</t>
  </si>
  <si>
    <t>ОП. 06</t>
  </si>
  <si>
    <t>ОП. 07</t>
  </si>
  <si>
    <t>Охрана труда</t>
  </si>
  <si>
    <t>ОП. 08</t>
  </si>
  <si>
    <t>Электробезопасность</t>
  </si>
  <si>
    <t>ОП. 09</t>
  </si>
  <si>
    <t>Основы электроники и схемотехники</t>
  </si>
  <si>
    <t>МДК 01.01</t>
  </si>
  <si>
    <t>МДК 01.02</t>
  </si>
  <si>
    <t>ПМ.05</t>
  </si>
  <si>
    <t>Выполнение работ по одной или нескольким профессиям рабочих, должностям служащих</t>
  </si>
  <si>
    <t>работы</t>
  </si>
  <si>
    <t>(преддипломная)</t>
  </si>
  <si>
    <t>Защита выпускной квалификационной</t>
  </si>
  <si>
    <t>02</t>
  </si>
  <si>
    <t>практика</t>
  </si>
  <si>
    <t>ГИА.</t>
  </si>
  <si>
    <t>Производственная</t>
  </si>
  <si>
    <t xml:space="preserve">Учебная </t>
  </si>
  <si>
    <t>УП</t>
  </si>
  <si>
    <t>К</t>
  </si>
  <si>
    <t>специальности )</t>
  </si>
  <si>
    <t>Подготовка выпускной квалификационной</t>
  </si>
  <si>
    <t>01</t>
  </si>
  <si>
    <t>практика (по профилю</t>
  </si>
  <si>
    <t>аттестация</t>
  </si>
  <si>
    <t>обучение</t>
  </si>
  <si>
    <t>ПП</t>
  </si>
  <si>
    <t>Промежуточная</t>
  </si>
  <si>
    <t>ПА</t>
  </si>
  <si>
    <t>Теоретическое</t>
  </si>
  <si>
    <t>Т</t>
  </si>
  <si>
    <t xml:space="preserve">Обозначения: </t>
  </si>
  <si>
    <t>отсутствует</t>
  </si>
  <si>
    <t xml:space="preserve">Неделя </t>
  </si>
  <si>
    <t>ГИА.02</t>
  </si>
  <si>
    <t>ГИА.01</t>
  </si>
  <si>
    <t xml:space="preserve">24 - 31 </t>
  </si>
  <si>
    <t>17 - 23</t>
  </si>
  <si>
    <t>10 - 16</t>
  </si>
  <si>
    <t>3 - 9</t>
  </si>
  <si>
    <t>20 - 26</t>
  </si>
  <si>
    <t>13 - 19</t>
  </si>
  <si>
    <t>6 - 12</t>
  </si>
  <si>
    <t>22 - 28</t>
  </si>
  <si>
    <t>15 - 21</t>
  </si>
  <si>
    <t>8 - 14</t>
  </si>
  <si>
    <t>1 - 7</t>
  </si>
  <si>
    <t>25 - 31</t>
  </si>
  <si>
    <t>18 - 24</t>
  </si>
  <si>
    <t>11 - 17</t>
  </si>
  <si>
    <t>4 - 10</t>
  </si>
  <si>
    <t>13 -19</t>
  </si>
  <si>
    <t>Август</t>
  </si>
  <si>
    <t>27 июл - 2 авг</t>
  </si>
  <si>
    <t>Июль</t>
  </si>
  <si>
    <t>29 июн - 5 июл</t>
  </si>
  <si>
    <t>Июнь</t>
  </si>
  <si>
    <t>Май</t>
  </si>
  <si>
    <t>27 апр- 3 мая</t>
  </si>
  <si>
    <t>Апрель</t>
  </si>
  <si>
    <t>Курс</t>
  </si>
  <si>
    <t>T</t>
  </si>
  <si>
    <t>23 - 29</t>
  </si>
  <si>
    <t>16 - 22</t>
  </si>
  <si>
    <t>9 - 15</t>
  </si>
  <si>
    <t>2 - 8</t>
  </si>
  <si>
    <t>19 - 25</t>
  </si>
  <si>
    <t>12 - 18</t>
  </si>
  <si>
    <t>5 - 11</t>
  </si>
  <si>
    <t>24 - 30</t>
  </si>
  <si>
    <t>15 - 24</t>
  </si>
  <si>
    <t>8 -14</t>
  </si>
  <si>
    <t>30 март - 5 апр</t>
  </si>
  <si>
    <t>Март</t>
  </si>
  <si>
    <t>23 фев — 1 мар</t>
  </si>
  <si>
    <t>Февраль</t>
  </si>
  <si>
    <t>26 янв - 1 фев</t>
  </si>
  <si>
    <t>Январь</t>
  </si>
  <si>
    <t>29 дек. - 4 янв.</t>
  </si>
  <si>
    <t>Декабрь</t>
  </si>
  <si>
    <t>Ноябрь</t>
  </si>
  <si>
    <t>27 окт.-2 нояб.</t>
  </si>
  <si>
    <t>Октябрь</t>
  </si>
  <si>
    <t>29 сент.-5 окт.</t>
  </si>
  <si>
    <t>Сентябрь</t>
  </si>
  <si>
    <t>Общепрофессиональный цикл</t>
  </si>
  <si>
    <t>МДК.05.01</t>
  </si>
  <si>
    <t>Выполнение работ по профессии 18590 "Слесарь-электрик по ремонту электрооборудования"</t>
  </si>
  <si>
    <t>3 сем./ 16 нед.</t>
  </si>
  <si>
    <t>5 сем./ 16 нед.</t>
  </si>
  <si>
    <t>7 сем./ 16 нед.</t>
  </si>
  <si>
    <t>УП.05</t>
  </si>
  <si>
    <t>ПП.05</t>
  </si>
  <si>
    <t>ОУДб.01</t>
  </si>
  <si>
    <t xml:space="preserve">Русский язык </t>
  </si>
  <si>
    <t>ОУДб.02</t>
  </si>
  <si>
    <t>ОУДб.03</t>
  </si>
  <si>
    <t>ОУДб.04</t>
  </si>
  <si>
    <t>Обществознание</t>
  </si>
  <si>
    <t>ОУДб.05</t>
  </si>
  <si>
    <t>ОУДб.06</t>
  </si>
  <si>
    <t>ОУДб.07</t>
  </si>
  <si>
    <t xml:space="preserve">Математика </t>
  </si>
  <si>
    <t>ОУДб.09</t>
  </si>
  <si>
    <t>ОУДб.10</t>
  </si>
  <si>
    <t xml:space="preserve">Химия </t>
  </si>
  <si>
    <t>Биология</t>
  </si>
  <si>
    <t>ДУД. 00</t>
  </si>
  <si>
    <t>Дополнительные учебные дисциплины</t>
  </si>
  <si>
    <t xml:space="preserve">Введение в специальность </t>
  </si>
  <si>
    <t>Обязательные учебные дисциплины</t>
  </si>
  <si>
    <t>ОУД.00</t>
  </si>
  <si>
    <t xml:space="preserve">ОУДп.08 </t>
  </si>
  <si>
    <t>ОУДп.11</t>
  </si>
  <si>
    <t>ОУДб.12</t>
  </si>
  <si>
    <t>ОУДб.13</t>
  </si>
  <si>
    <t>2к</t>
  </si>
  <si>
    <t>4 сем./ 23 нед.</t>
  </si>
  <si>
    <t>6 сем./ 23 нед.</t>
  </si>
  <si>
    <t>8 сем./ 13 нед.</t>
  </si>
  <si>
    <t>2. План учебного процесса (программа подготовки специалистов среднего звена)</t>
  </si>
  <si>
    <t>8к</t>
  </si>
  <si>
    <t>График учебного процесса 2023-2027</t>
  </si>
  <si>
    <t>23 фев — 1 мар.</t>
  </si>
  <si>
    <t>30 март - 5 апр.</t>
  </si>
  <si>
    <t>29 июн - 5 июл.</t>
  </si>
  <si>
    <t>27 июл - 2 авг.</t>
  </si>
  <si>
    <t>График учебного процесса</t>
  </si>
  <si>
    <t>13.02.11 Техническая эксплуатация и обслуживание электрического и электромеханического оборудования (по отраслям)</t>
  </si>
  <si>
    <t>ГИА. 02</t>
  </si>
  <si>
    <t>История России</t>
  </si>
  <si>
    <t>Основы бережливого производства</t>
  </si>
  <si>
    <t>Социально-гуманитарный цикл</t>
  </si>
  <si>
    <t>СГ.00</t>
  </si>
  <si>
    <t>СГ.01</t>
  </si>
  <si>
    <t>СГ.02</t>
  </si>
  <si>
    <t>СГ.03</t>
  </si>
  <si>
    <t>СГ.04</t>
  </si>
  <si>
    <t>СГ.05</t>
  </si>
  <si>
    <t>Электротехника и электроника</t>
  </si>
  <si>
    <t>Электрические машины и электропривод</t>
  </si>
  <si>
    <t>Прикладная математика</t>
  </si>
  <si>
    <t>Информационные технологии в профессиональной деятельности</t>
  </si>
  <si>
    <t>Основы предпринимательской деятельности</t>
  </si>
  <si>
    <t>Осуществление технического обслуживания и ремонта электрического и электромеханического оборудования</t>
  </si>
  <si>
    <t>Технология ремонта, монтажа и наладки электрического и электромеханического оборудования</t>
  </si>
  <si>
    <t>Основы организации работ по испытанию и диагностике электрооборудования</t>
  </si>
  <si>
    <t>Основы безопасности и защиты Родины</t>
  </si>
  <si>
    <t>13.02.13 Эксплуатация и обслуживание электрического и электромеханического оборудования (по отраслям)</t>
  </si>
  <si>
    <t>МДК.02.02</t>
  </si>
  <si>
    <t>ОП.в 01</t>
  </si>
  <si>
    <t>ОП.в 02</t>
  </si>
  <si>
    <t>ДУД.в 01</t>
  </si>
  <si>
    <t>ФГОС СПО</t>
  </si>
  <si>
    <t>Эксплуатация и обслуживание электрического и электромеханического оборудования с автоматизированными системами управления</t>
  </si>
  <si>
    <t>Теоретические основы эксплуатации, настройки и программирования автоматизированных систем управления</t>
  </si>
  <si>
    <t>Техническое обслуживание и программирование оборудования с числовым программным управлением</t>
  </si>
  <si>
    <t>Разработка и оформление технической документации электрического и электромеханического оборудования</t>
  </si>
  <si>
    <t>Разработка технической документации</t>
  </si>
  <si>
    <t>Основы проектирования электротехнических изделий</t>
  </si>
  <si>
    <t>МДК.03.02</t>
  </si>
  <si>
    <t>ОУД.0</t>
  </si>
  <si>
    <t>ОП. 10</t>
  </si>
  <si>
    <t>ОП. 11</t>
  </si>
  <si>
    <t>ОП. 12</t>
  </si>
  <si>
    <t>4 Э. кв.</t>
  </si>
  <si>
    <t>ВСЕГО</t>
  </si>
  <si>
    <t>Выполнение дипломной работы (проекта) 4 недели</t>
  </si>
  <si>
    <t>Защита дипломной работы (проекта) 1 неделя</t>
  </si>
  <si>
    <t>1.2. Выполнение демонстрационного экзамена 1 неделя</t>
  </si>
  <si>
    <t>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</si>
</sst>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0" fontId="5" fillId="0" borderId="0"/>
    <xf numFmtId="0" fontId="14" fillId="0" borderId="0"/>
    <xf numFmtId="0" fontId="18" fillId="0" borderId="0"/>
  </cellStyleXfs>
  <cellXfs count="48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3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center" textRotation="90" wrapText="1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/>
    <xf numFmtId="0" fontId="2" fillId="0" borderId="25" xfId="0" applyFont="1" applyBorder="1" applyAlignment="1">
      <alignment vertical="top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/>
    <xf numFmtId="0" fontId="2" fillId="2" borderId="2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1" fillId="0" borderId="3" xfId="0" applyFont="1" applyBorder="1"/>
    <xf numFmtId="0" fontId="1" fillId="0" borderId="26" xfId="0" applyFont="1" applyBorder="1"/>
    <xf numFmtId="0" fontId="1" fillId="0" borderId="6" xfId="0" applyFont="1" applyBorder="1"/>
    <xf numFmtId="0" fontId="4" fillId="0" borderId="0" xfId="0" applyFont="1"/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/>
    <xf numFmtId="0" fontId="1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25" xfId="0" applyFont="1" applyBorder="1"/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26" xfId="0" applyFont="1" applyBorder="1"/>
    <xf numFmtId="0" fontId="3" fillId="0" borderId="6" xfId="0" applyFont="1" applyBorder="1" applyAlignment="1">
      <alignment horizontal="center"/>
    </xf>
    <xf numFmtId="0" fontId="12" fillId="0" borderId="0" xfId="0" applyFont="1" applyAlignment="1">
      <alignment horizontal="justify"/>
    </xf>
    <xf numFmtId="0" fontId="8" fillId="0" borderId="0" xfId="0" applyFont="1" applyAlignment="1">
      <alignment horizontal="right"/>
    </xf>
    <xf numFmtId="49" fontId="15" fillId="3" borderId="0" xfId="4" applyNumberFormat="1" applyFont="1" applyFill="1" applyBorder="1" applyAlignment="1" applyProtection="1">
      <alignment vertical="center"/>
      <protection hidden="1"/>
    </xf>
    <xf numFmtId="0" fontId="0" fillId="0" borderId="0" xfId="0" applyBorder="1"/>
    <xf numFmtId="49" fontId="16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/>
    </xf>
    <xf numFmtId="49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9" fillId="0" borderId="0" xfId="5" applyFont="1" applyAlignment="1">
      <alignment horizontal="left" vertical="center"/>
    </xf>
    <xf numFmtId="49" fontId="17" fillId="3" borderId="39" xfId="4" applyNumberFormat="1" applyFont="1" applyFill="1" applyBorder="1" applyAlignment="1" applyProtection="1">
      <alignment horizontal="center" vertical="center"/>
      <protection hidden="1"/>
    </xf>
    <xf numFmtId="49" fontId="15" fillId="3" borderId="42" xfId="4" applyNumberFormat="1" applyFont="1" applyFill="1" applyBorder="1" applyAlignment="1" applyProtection="1">
      <alignment horizontal="center" vertical="center"/>
      <protection hidden="1"/>
    </xf>
    <xf numFmtId="0" fontId="17" fillId="3" borderId="35" xfId="4" applyFont="1" applyFill="1" applyBorder="1" applyAlignment="1" applyProtection="1">
      <alignment horizontal="center" vertical="center"/>
      <protection hidden="1"/>
    </xf>
    <xf numFmtId="0" fontId="3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49" fontId="17" fillId="3" borderId="35" xfId="4" applyNumberFormat="1" applyFont="1" applyFill="1" applyBorder="1" applyAlignment="1" applyProtection="1">
      <alignment horizontal="center" vertical="center"/>
      <protection hidden="1"/>
    </xf>
    <xf numFmtId="49" fontId="15" fillId="3" borderId="35" xfId="4" applyNumberFormat="1" applyFont="1" applyFill="1" applyBorder="1" applyAlignment="1" applyProtection="1">
      <alignment horizontal="center" vertical="center"/>
      <protection hidden="1"/>
    </xf>
    <xf numFmtId="49" fontId="15" fillId="3" borderId="41" xfId="4" applyNumberFormat="1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>
      <alignment horizontal="center"/>
    </xf>
    <xf numFmtId="0" fontId="2" fillId="2" borderId="0" xfId="0" applyFont="1" applyFill="1"/>
    <xf numFmtId="0" fontId="2" fillId="0" borderId="53" xfId="0" applyFont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0" xfId="0" applyFont="1"/>
    <xf numFmtId="0" fontId="2" fillId="2" borderId="60" xfId="0" applyFont="1" applyFill="1" applyBorder="1" applyAlignment="1">
      <alignment horizontal="center"/>
    </xf>
    <xf numFmtId="0" fontId="2" fillId="2" borderId="60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1" fontId="2" fillId="2" borderId="60" xfId="0" applyNumberFormat="1" applyFont="1" applyFill="1" applyBorder="1" applyAlignment="1">
      <alignment horizontal="center"/>
    </xf>
    <xf numFmtId="1" fontId="2" fillId="2" borderId="58" xfId="0" applyNumberFormat="1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1" fontId="2" fillId="2" borderId="51" xfId="0" applyNumberFormat="1" applyFont="1" applyFill="1" applyBorder="1" applyAlignment="1">
      <alignment horizontal="center"/>
    </xf>
    <xf numFmtId="1" fontId="2" fillId="2" borderId="53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60" xfId="0" applyFont="1" applyBorder="1"/>
    <xf numFmtId="0" fontId="2" fillId="5" borderId="60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3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3" fillId="0" borderId="52" xfId="0" applyFont="1" applyBorder="1" applyAlignment="1">
      <alignment horizontal="center"/>
    </xf>
    <xf numFmtId="0" fontId="23" fillId="0" borderId="50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/>
    </xf>
    <xf numFmtId="0" fontId="21" fillId="0" borderId="58" xfId="0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3" fillId="0" borderId="2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2" fillId="6" borderId="1" xfId="0" applyFont="1" applyFill="1" applyBorder="1"/>
    <xf numFmtId="0" fontId="1" fillId="6" borderId="1" xfId="0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0" fontId="1" fillId="7" borderId="11" xfId="0" applyFont="1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/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1" fillId="8" borderId="54" xfId="0" applyFont="1" applyFill="1" applyBorder="1" applyAlignment="1">
      <alignment horizontal="center" vertical="center"/>
    </xf>
    <xf numFmtId="0" fontId="1" fillId="8" borderId="5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17" fillId="4" borderId="35" xfId="4" applyNumberFormat="1" applyFont="1" applyFill="1" applyBorder="1" applyAlignment="1" applyProtection="1">
      <alignment horizontal="center" vertical="center"/>
      <protection hidden="1"/>
    </xf>
    <xf numFmtId="49" fontId="15" fillId="4" borderId="35" xfId="4" applyNumberFormat="1" applyFont="1" applyFill="1" applyBorder="1" applyAlignment="1" applyProtection="1">
      <alignment horizontal="center" vertical="center"/>
      <protection hidden="1"/>
    </xf>
    <xf numFmtId="49" fontId="17" fillId="4" borderId="39" xfId="4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/>
    <xf numFmtId="0" fontId="8" fillId="2" borderId="0" xfId="0" applyFont="1" applyFill="1"/>
    <xf numFmtId="0" fontId="4" fillId="2" borderId="0" xfId="0" applyFont="1" applyFill="1"/>
    <xf numFmtId="0" fontId="26" fillId="2" borderId="68" xfId="0" applyFont="1" applyFill="1" applyBorder="1" applyAlignment="1"/>
    <xf numFmtId="0" fontId="17" fillId="4" borderId="35" xfId="4" applyFont="1" applyFill="1" applyBorder="1" applyAlignment="1" applyProtection="1">
      <alignment horizontal="center" vertical="center"/>
      <protection hidden="1"/>
    </xf>
    <xf numFmtId="49" fontId="15" fillId="4" borderId="41" xfId="4" applyNumberFormat="1" applyFont="1" applyFill="1" applyBorder="1" applyAlignment="1" applyProtection="1">
      <alignment horizontal="center" vertical="center"/>
      <protection hidden="1"/>
    </xf>
    <xf numFmtId="49" fontId="15" fillId="4" borderId="42" xfId="4" applyNumberFormat="1" applyFont="1" applyFill="1" applyBorder="1" applyAlignment="1" applyProtection="1">
      <alignment horizontal="center" vertical="center"/>
      <protection hidden="1"/>
    </xf>
    <xf numFmtId="0" fontId="23" fillId="0" borderId="60" xfId="0" applyFont="1" applyBorder="1" applyAlignment="1">
      <alignment horizontal="center"/>
    </xf>
    <xf numFmtId="0" fontId="2" fillId="0" borderId="60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/>
    </xf>
    <xf numFmtId="0" fontId="21" fillId="0" borderId="6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3" fillId="2" borderId="5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3" fillId="2" borderId="33" xfId="0" applyFont="1" applyFill="1" applyBorder="1" applyAlignment="1">
      <alignment horizontal="center"/>
    </xf>
    <xf numFmtId="0" fontId="23" fillId="2" borderId="32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3" fillId="2" borderId="58" xfId="0" applyFont="1" applyFill="1" applyBorder="1" applyAlignment="1">
      <alignment horizontal="center"/>
    </xf>
    <xf numFmtId="0" fontId="21" fillId="2" borderId="58" xfId="0" applyFont="1" applyFill="1" applyBorder="1" applyAlignment="1">
      <alignment horizontal="center"/>
    </xf>
    <xf numFmtId="0" fontId="23" fillId="2" borderId="51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0" fontId="1" fillId="7" borderId="69" xfId="0" applyFont="1" applyFill="1" applyBorder="1" applyAlignment="1">
      <alignment horizontal="center" vertical="center"/>
    </xf>
    <xf numFmtId="0" fontId="1" fillId="7" borderId="69" xfId="0" applyFont="1" applyFill="1" applyBorder="1" applyAlignment="1">
      <alignment horizontal="center"/>
    </xf>
    <xf numFmtId="0" fontId="23" fillId="0" borderId="53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1" fillId="0" borderId="60" xfId="0" applyFont="1" applyBorder="1" applyAlignment="1">
      <alignment horizontal="center"/>
    </xf>
    <xf numFmtId="0" fontId="1" fillId="7" borderId="70" xfId="0" applyFont="1" applyFill="1" applyBorder="1" applyAlignment="1">
      <alignment horizontal="center" vertical="center"/>
    </xf>
    <xf numFmtId="0" fontId="1" fillId="7" borderId="70" xfId="0" applyFont="1" applyFill="1" applyBorder="1" applyAlignment="1">
      <alignment horizontal="left" vertical="center"/>
    </xf>
    <xf numFmtId="0" fontId="1" fillId="7" borderId="70" xfId="0" applyFont="1" applyFill="1" applyBorder="1" applyAlignment="1">
      <alignment wrapText="1"/>
    </xf>
    <xf numFmtId="0" fontId="13" fillId="2" borderId="25" xfId="0" applyFont="1" applyFill="1" applyBorder="1" applyAlignment="1">
      <alignment horizontal="left" vertical="top" wrapText="1"/>
    </xf>
    <xf numFmtId="0" fontId="13" fillId="2" borderId="26" xfId="0" applyFont="1" applyFill="1" applyBorder="1" applyAlignment="1">
      <alignment horizontal="left" vertical="top" wrapText="1"/>
    </xf>
    <xf numFmtId="0" fontId="2" fillId="0" borderId="17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3" fillId="9" borderId="2" xfId="0" applyFont="1" applyFill="1" applyBorder="1" applyAlignment="1">
      <alignment horizontal="center"/>
    </xf>
    <xf numFmtId="0" fontId="21" fillId="9" borderId="2" xfId="0" applyFont="1" applyFill="1" applyBorder="1" applyAlignment="1">
      <alignment horizontal="center"/>
    </xf>
    <xf numFmtId="0" fontId="22" fillId="9" borderId="2" xfId="0" applyFont="1" applyFill="1" applyBorder="1" applyAlignment="1">
      <alignment horizontal="center"/>
    </xf>
    <xf numFmtId="0" fontId="2" fillId="9" borderId="7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1" fillId="0" borderId="58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 vertical="center"/>
    </xf>
    <xf numFmtId="0" fontId="2" fillId="10" borderId="60" xfId="0" applyFont="1" applyFill="1" applyBorder="1" applyAlignment="1">
      <alignment horizontal="center" vertical="center"/>
    </xf>
    <xf numFmtId="0" fontId="2" fillId="10" borderId="58" xfId="0" applyFont="1" applyFill="1" applyBorder="1" applyAlignment="1">
      <alignment horizontal="center"/>
    </xf>
    <xf numFmtId="0" fontId="2" fillId="10" borderId="23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60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10" borderId="5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textRotation="90" wrapText="1"/>
    </xf>
    <xf numFmtId="0" fontId="2" fillId="10" borderId="33" xfId="0" applyFont="1" applyFill="1" applyBorder="1" applyAlignment="1">
      <alignment horizontal="center"/>
    </xf>
    <xf numFmtId="0" fontId="2" fillId="2" borderId="75" xfId="0" applyFont="1" applyFill="1" applyBorder="1" applyAlignment="1">
      <alignment horizontal="left" vertical="top"/>
    </xf>
    <xf numFmtId="0" fontId="2" fillId="2" borderId="62" xfId="0" applyFont="1" applyFill="1" applyBorder="1" applyAlignment="1">
      <alignment horizontal="left" vertical="top"/>
    </xf>
    <xf numFmtId="0" fontId="2" fillId="2" borderId="62" xfId="0" applyFont="1" applyFill="1" applyBorder="1"/>
    <xf numFmtId="0" fontId="2" fillId="0" borderId="76" xfId="0" applyFont="1" applyBorder="1"/>
    <xf numFmtId="0" fontId="23" fillId="2" borderId="75" xfId="0" applyFont="1" applyFill="1" applyBorder="1" applyAlignment="1">
      <alignment vertical="center"/>
    </xf>
    <xf numFmtId="0" fontId="23" fillId="2" borderId="77" xfId="0" applyFont="1" applyFill="1" applyBorder="1" applyAlignment="1">
      <alignment vertical="center"/>
    </xf>
    <xf numFmtId="0" fontId="23" fillId="2" borderId="62" xfId="0" applyFont="1" applyFill="1" applyBorder="1"/>
    <xf numFmtId="0" fontId="23" fillId="2" borderId="76" xfId="0" applyFont="1" applyFill="1" applyBorder="1"/>
    <xf numFmtId="0" fontId="2" fillId="0" borderId="77" xfId="0" applyFont="1" applyBorder="1" applyAlignment="1">
      <alignment vertical="center"/>
    </xf>
    <xf numFmtId="0" fontId="2" fillId="0" borderId="62" xfId="0" applyFont="1" applyBorder="1"/>
    <xf numFmtId="0" fontId="2" fillId="0" borderId="7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8" borderId="81" xfId="0" applyFont="1" applyFill="1" applyBorder="1" applyAlignment="1">
      <alignment horizontal="center" vertical="center"/>
    </xf>
    <xf numFmtId="0" fontId="2" fillId="8" borderId="80" xfId="0" applyFont="1" applyFill="1" applyBorder="1"/>
    <xf numFmtId="0" fontId="2" fillId="2" borderId="82" xfId="0" applyFont="1" applyFill="1" applyBorder="1" applyAlignment="1">
      <alignment vertical="top" wrapText="1"/>
    </xf>
    <xf numFmtId="0" fontId="2" fillId="2" borderId="83" xfId="0" applyFont="1" applyFill="1" applyBorder="1" applyAlignment="1">
      <alignment vertical="top" wrapText="1"/>
    </xf>
    <xf numFmtId="0" fontId="2" fillId="2" borderId="83" xfId="0" applyFont="1" applyFill="1" applyBorder="1"/>
    <xf numFmtId="0" fontId="2" fillId="0" borderId="84" xfId="0" applyFont="1" applyBorder="1"/>
    <xf numFmtId="0" fontId="23" fillId="2" borderId="85" xfId="0" applyFont="1" applyFill="1" applyBorder="1" applyAlignment="1">
      <alignment horizontal="left" vertical="top" wrapText="1"/>
    </xf>
    <xf numFmtId="0" fontId="23" fillId="2" borderId="83" xfId="0" applyFont="1" applyFill="1" applyBorder="1"/>
    <xf numFmtId="0" fontId="23" fillId="2" borderId="84" xfId="0" applyFont="1" applyFill="1" applyBorder="1"/>
    <xf numFmtId="0" fontId="4" fillId="0" borderId="85" xfId="0" applyFont="1" applyBorder="1" applyAlignment="1">
      <alignment horizontal="left" vertical="center" wrapText="1"/>
    </xf>
    <xf numFmtId="0" fontId="29" fillId="0" borderId="73" xfId="0" applyFont="1" applyBorder="1" applyAlignment="1">
      <alignment wrapText="1"/>
    </xf>
    <xf numFmtId="0" fontId="2" fillId="0" borderId="83" xfId="0" applyFont="1" applyBorder="1"/>
    <xf numFmtId="0" fontId="3" fillId="8" borderId="83" xfId="0" applyFont="1" applyFill="1" applyBorder="1" applyAlignment="1">
      <alignment horizontal="left" vertical="center" wrapText="1"/>
    </xf>
    <xf numFmtId="0" fontId="2" fillId="6" borderId="80" xfId="0" applyFont="1" applyFill="1" applyBorder="1"/>
    <xf numFmtId="0" fontId="2" fillId="2" borderId="79" xfId="0" applyFont="1" applyFill="1" applyBorder="1"/>
    <xf numFmtId="0" fontId="2" fillId="2" borderId="63" xfId="0" applyFont="1" applyFill="1" applyBorder="1"/>
    <xf numFmtId="0" fontId="2" fillId="2" borderId="63" xfId="0" applyFont="1" applyFill="1" applyBorder="1" applyAlignment="1">
      <alignment horizontal="center"/>
    </xf>
    <xf numFmtId="0" fontId="2" fillId="2" borderId="30" xfId="0" applyFont="1" applyFill="1" applyBorder="1"/>
    <xf numFmtId="0" fontId="2" fillId="2" borderId="20" xfId="0" applyFont="1" applyFill="1" applyBorder="1"/>
    <xf numFmtId="0" fontId="2" fillId="0" borderId="29" xfId="0" applyFont="1" applyBorder="1" applyAlignment="1">
      <alignment horizontal="center"/>
    </xf>
    <xf numFmtId="0" fontId="1" fillId="7" borderId="71" xfId="0" applyFont="1" applyFill="1" applyBorder="1" applyAlignment="1">
      <alignment horizontal="center" vertical="center"/>
    </xf>
    <xf numFmtId="0" fontId="2" fillId="0" borderId="63" xfId="0" applyFont="1" applyBorder="1"/>
    <xf numFmtId="49" fontId="2" fillId="0" borderId="63" xfId="0" applyNumberFormat="1" applyFont="1" applyBorder="1" applyAlignment="1">
      <alignment horizontal="center"/>
    </xf>
    <xf numFmtId="0" fontId="2" fillId="0" borderId="86" xfId="0" applyFont="1" applyBorder="1" applyAlignment="1">
      <alignment horizontal="center"/>
    </xf>
    <xf numFmtId="0" fontId="2" fillId="0" borderId="86" xfId="0" applyFont="1" applyBorder="1"/>
    <xf numFmtId="0" fontId="1" fillId="7" borderId="80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2" borderId="86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 vertical="center"/>
    </xf>
    <xf numFmtId="0" fontId="2" fillId="2" borderId="24" xfId="0" applyFont="1" applyFill="1" applyBorder="1"/>
    <xf numFmtId="0" fontId="2" fillId="2" borderId="25" xfId="0" applyFont="1" applyFill="1" applyBorder="1" applyAlignment="1">
      <alignment horizontal="left" vertical="center"/>
    </xf>
    <xf numFmtId="0" fontId="2" fillId="2" borderId="61" xfId="0" applyFont="1" applyFill="1" applyBorder="1"/>
    <xf numFmtId="0" fontId="2" fillId="2" borderId="13" xfId="0" applyFont="1" applyFill="1" applyBorder="1"/>
    <xf numFmtId="0" fontId="2" fillId="2" borderId="27" xfId="0" applyFont="1" applyFill="1" applyBorder="1"/>
    <xf numFmtId="0" fontId="13" fillId="0" borderId="61" xfId="0" applyFont="1" applyBorder="1" applyAlignment="1">
      <alignment wrapText="1"/>
    </xf>
    <xf numFmtId="0" fontId="13" fillId="0" borderId="57" xfId="0" applyFont="1" applyBorder="1" applyAlignment="1">
      <alignment wrapText="1"/>
    </xf>
    <xf numFmtId="0" fontId="2" fillId="2" borderId="61" xfId="0" applyFont="1" applyFill="1" applyBorder="1" applyAlignment="1">
      <alignment vertical="top" wrapText="1"/>
    </xf>
    <xf numFmtId="0" fontId="2" fillId="2" borderId="59" xfId="0" applyFont="1" applyFill="1" applyBorder="1" applyAlignment="1">
      <alignment vertical="top" wrapText="1"/>
    </xf>
    <xf numFmtId="0" fontId="2" fillId="2" borderId="61" xfId="0" applyFont="1" applyFill="1" applyBorder="1" applyAlignment="1">
      <alignment horizontal="left" vertical="top" wrapText="1"/>
    </xf>
    <xf numFmtId="0" fontId="2" fillId="0" borderId="87" xfId="0" applyFont="1" applyBorder="1" applyAlignment="1">
      <alignment vertical="top" wrapText="1"/>
    </xf>
    <xf numFmtId="0" fontId="2" fillId="0" borderId="59" xfId="0" applyFont="1" applyBorder="1" applyAlignment="1">
      <alignment vertical="top" wrapText="1"/>
    </xf>
    <xf numFmtId="0" fontId="13" fillId="0" borderId="61" xfId="0" applyFont="1" applyBorder="1" applyAlignment="1">
      <alignment vertical="top" wrapText="1"/>
    </xf>
    <xf numFmtId="0" fontId="13" fillId="2" borderId="61" xfId="0" applyFont="1" applyFill="1" applyBorder="1" applyAlignment="1">
      <alignment wrapText="1"/>
    </xf>
    <xf numFmtId="0" fontId="2" fillId="0" borderId="56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1" fillId="8" borderId="72" xfId="0" applyFont="1" applyFill="1" applyBorder="1" applyAlignment="1">
      <alignment vertical="center"/>
    </xf>
    <xf numFmtId="0" fontId="1" fillId="8" borderId="3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4" fillId="0" borderId="23" xfId="0" applyFont="1" applyBorder="1" applyAlignment="1"/>
    <xf numFmtId="0" fontId="4" fillId="0" borderId="88" xfId="0" applyFont="1" applyBorder="1" applyAlignment="1"/>
    <xf numFmtId="0" fontId="4" fillId="0" borderId="89" xfId="0" applyFont="1" applyBorder="1" applyAlignment="1"/>
    <xf numFmtId="0" fontId="4" fillId="0" borderId="79" xfId="0" applyFont="1" applyBorder="1" applyAlignment="1"/>
    <xf numFmtId="0" fontId="4" fillId="0" borderId="90" xfId="0" applyFont="1" applyBorder="1" applyAlignment="1"/>
    <xf numFmtId="0" fontId="4" fillId="0" borderId="91" xfId="0" applyFont="1" applyBorder="1" applyAlignment="1"/>
    <xf numFmtId="0" fontId="4" fillId="0" borderId="92" xfId="0" applyFont="1" applyBorder="1" applyAlignment="1"/>
    <xf numFmtId="0" fontId="4" fillId="0" borderId="3" xfId="0" applyFont="1" applyBorder="1"/>
    <xf numFmtId="0" fontId="4" fillId="0" borderId="93" xfId="0" applyFont="1" applyBorder="1" applyAlignment="1"/>
    <xf numFmtId="0" fontId="4" fillId="0" borderId="95" xfId="0" applyFont="1" applyBorder="1" applyAlignment="1"/>
    <xf numFmtId="0" fontId="4" fillId="0" borderId="94" xfId="0" applyFont="1" applyBorder="1" applyAlignment="1"/>
    <xf numFmtId="0" fontId="2" fillId="2" borderId="2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96" xfId="0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2" fillId="0" borderId="96" xfId="0" applyFont="1" applyBorder="1" applyAlignment="1">
      <alignment horizontal="center"/>
    </xf>
    <xf numFmtId="0" fontId="23" fillId="0" borderId="96" xfId="0" applyFont="1" applyBorder="1" applyAlignment="1">
      <alignment horizontal="center"/>
    </xf>
    <xf numFmtId="0" fontId="2" fillId="10" borderId="96" xfId="0" applyFont="1" applyFill="1" applyBorder="1" applyAlignment="1">
      <alignment horizontal="center"/>
    </xf>
    <xf numFmtId="0" fontId="2" fillId="0" borderId="97" xfId="0" applyFont="1" applyBorder="1" applyAlignment="1">
      <alignment horizontal="center"/>
    </xf>
    <xf numFmtId="0" fontId="2" fillId="0" borderId="98" xfId="0" applyFont="1" applyBorder="1" applyAlignment="1">
      <alignment horizontal="center"/>
    </xf>
    <xf numFmtId="0" fontId="2" fillId="0" borderId="99" xfId="0" applyFont="1" applyBorder="1" applyAlignment="1">
      <alignment horizontal="center" vertical="center"/>
    </xf>
    <xf numFmtId="0" fontId="23" fillId="0" borderId="99" xfId="0" applyFont="1" applyBorder="1" applyAlignment="1">
      <alignment horizontal="center" vertical="center"/>
    </xf>
    <xf numFmtId="0" fontId="21" fillId="0" borderId="99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/>
    </xf>
    <xf numFmtId="0" fontId="2" fillId="10" borderId="99" xfId="0" applyFont="1" applyFill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01" xfId="0" applyFont="1" applyBorder="1"/>
    <xf numFmtId="0" fontId="3" fillId="8" borderId="72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wrapText="1"/>
    </xf>
    <xf numFmtId="0" fontId="2" fillId="0" borderId="2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" fillId="0" borderId="25" xfId="0" applyFont="1" applyFill="1" applyBorder="1"/>
    <xf numFmtId="0" fontId="1" fillId="0" borderId="3" xfId="0" applyFont="1" applyFill="1" applyBorder="1"/>
    <xf numFmtId="0" fontId="2" fillId="0" borderId="8" xfId="0" applyFont="1" applyFill="1" applyBorder="1" applyAlignment="1">
      <alignment horizontal="center" vertical="center"/>
    </xf>
    <xf numFmtId="0" fontId="1" fillId="0" borderId="31" xfId="0" applyFont="1" applyFill="1" applyBorder="1"/>
    <xf numFmtId="0" fontId="2" fillId="0" borderId="9" xfId="0" applyFont="1" applyFill="1" applyBorder="1"/>
    <xf numFmtId="0" fontId="2" fillId="0" borderId="20" xfId="0" applyFont="1" applyFill="1" applyBorder="1"/>
    <xf numFmtId="0" fontId="1" fillId="0" borderId="11" xfId="0" applyFont="1" applyFill="1" applyBorder="1"/>
    <xf numFmtId="0" fontId="2" fillId="0" borderId="0" xfId="0" applyFont="1" applyFill="1" applyBorder="1"/>
    <xf numFmtId="0" fontId="2" fillId="0" borderId="28" xfId="0" applyFont="1" applyFill="1" applyBorder="1"/>
    <xf numFmtId="0" fontId="1" fillId="0" borderId="11" xfId="0" applyFont="1" applyFill="1" applyBorder="1" applyAlignment="1">
      <alignment vertical="top"/>
    </xf>
    <xf numFmtId="0" fontId="1" fillId="0" borderId="0" xfId="0" applyFont="1" applyFill="1" applyBorder="1"/>
    <xf numFmtId="0" fontId="2" fillId="0" borderId="11" xfId="0" applyFont="1" applyFill="1" applyBorder="1" applyAlignment="1">
      <alignment vertical="top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2" xfId="0" applyFont="1" applyFill="1" applyBorder="1"/>
    <xf numFmtId="0" fontId="2" fillId="0" borderId="29" xfId="0" applyFont="1" applyFill="1" applyBorder="1"/>
    <xf numFmtId="0" fontId="2" fillId="10" borderId="5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2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textRotation="90"/>
    </xf>
    <xf numFmtId="0" fontId="2" fillId="0" borderId="6" xfId="0" applyFont="1" applyBorder="1" applyAlignment="1">
      <alignment horizontal="center" textRotation="90"/>
    </xf>
    <xf numFmtId="0" fontId="2" fillId="0" borderId="3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textRotation="90" wrapText="1"/>
    </xf>
    <xf numFmtId="0" fontId="1" fillId="0" borderId="62" xfId="0" applyFont="1" applyBorder="1" applyAlignment="1">
      <alignment horizontal="left"/>
    </xf>
    <xf numFmtId="0" fontId="1" fillId="0" borderId="63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left" vertical="center"/>
    </xf>
    <xf numFmtId="0" fontId="1" fillId="8" borderId="11" xfId="0" applyFont="1" applyFill="1" applyBorder="1" applyAlignment="1">
      <alignment horizontal="left" vertical="center"/>
    </xf>
    <xf numFmtId="0" fontId="1" fillId="8" borderId="69" xfId="0" applyFont="1" applyFill="1" applyBorder="1" applyAlignment="1">
      <alignment horizontal="left" vertical="top" wrapText="1"/>
    </xf>
    <xf numFmtId="0" fontId="1" fillId="8" borderId="73" xfId="0" applyFont="1" applyFill="1" applyBorder="1" applyAlignment="1">
      <alignment horizontal="left" vertical="top" wrapText="1"/>
    </xf>
    <xf numFmtId="0" fontId="1" fillId="8" borderId="20" xfId="0" applyFont="1" applyFill="1" applyBorder="1" applyAlignment="1">
      <alignment horizontal="center" vertical="center"/>
    </xf>
    <xf numFmtId="0" fontId="1" fillId="8" borderId="78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28" fillId="9" borderId="72" xfId="0" applyFont="1" applyFill="1" applyBorder="1" applyAlignment="1">
      <alignment vertical="top" wrapText="1"/>
    </xf>
    <xf numFmtId="0" fontId="28" fillId="9" borderId="80" xfId="0" applyFont="1" applyFill="1" applyBorder="1" applyAlignment="1">
      <alignment vertical="top" wrapText="1"/>
    </xf>
    <xf numFmtId="0" fontId="1" fillId="0" borderId="18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1" fillId="0" borderId="17" xfId="0" applyFont="1" applyBorder="1" applyAlignment="1">
      <alignment horizontal="center" textRotation="90"/>
    </xf>
    <xf numFmtId="0" fontId="1" fillId="0" borderId="1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3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1" fillId="0" borderId="58" xfId="0" applyFont="1" applyBorder="1" applyAlignment="1">
      <alignment horizontal="center" textRotation="90"/>
    </xf>
    <xf numFmtId="0" fontId="11" fillId="0" borderId="51" xfId="0" applyFont="1" applyBorder="1" applyAlignment="1">
      <alignment horizontal="center" textRotation="90"/>
    </xf>
    <xf numFmtId="0" fontId="11" fillId="0" borderId="17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21" fillId="0" borderId="3" xfId="0" applyFont="1" applyBorder="1" applyAlignment="1">
      <alignment horizontal="center" textRotation="90"/>
    </xf>
    <xf numFmtId="0" fontId="21" fillId="0" borderId="6" xfId="0" applyFont="1" applyBorder="1" applyAlignment="1">
      <alignment horizontal="center" textRotation="90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17" xfId="0" applyFont="1" applyBorder="1" applyAlignment="1">
      <alignment horizontal="center" vertical="center" textRotation="90"/>
    </xf>
    <xf numFmtId="0" fontId="4" fillId="0" borderId="90" xfId="0" applyFont="1" applyBorder="1" applyAlignment="1"/>
    <xf numFmtId="0" fontId="4" fillId="0" borderId="91" xfId="0" applyFont="1" applyBorder="1" applyAlignment="1"/>
    <xf numFmtId="0" fontId="4" fillId="0" borderId="92" xfId="0" applyFont="1" applyBorder="1" applyAlignment="1"/>
    <xf numFmtId="0" fontId="4" fillId="0" borderId="90" xfId="0" applyFont="1" applyBorder="1" applyAlignment="1">
      <alignment vertical="top" wrapText="1"/>
    </xf>
    <xf numFmtId="0" fontId="4" fillId="0" borderId="91" xfId="0" applyFont="1" applyBorder="1" applyAlignment="1">
      <alignment vertical="top" wrapText="1"/>
    </xf>
    <xf numFmtId="0" fontId="4" fillId="0" borderId="92" xfId="0" applyFont="1" applyBorder="1" applyAlignment="1">
      <alignment vertical="top" wrapText="1"/>
    </xf>
    <xf numFmtId="0" fontId="4" fillId="0" borderId="90" xfId="0" applyFont="1" applyBorder="1" applyAlignment="1">
      <alignment horizontal="left" vertical="top" wrapText="1"/>
    </xf>
    <xf numFmtId="0" fontId="4" fillId="0" borderId="91" xfId="0" applyFont="1" applyBorder="1" applyAlignment="1">
      <alignment horizontal="left" vertical="top" wrapText="1"/>
    </xf>
    <xf numFmtId="0" fontId="4" fillId="0" borderId="9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textRotation="90"/>
    </xf>
    <xf numFmtId="0" fontId="1" fillId="0" borderId="13" xfId="0" applyFont="1" applyBorder="1" applyAlignment="1">
      <alignment horizontal="center" textRotation="90"/>
    </xf>
    <xf numFmtId="0" fontId="1" fillId="8" borderId="27" xfId="0" applyFont="1" applyFill="1" applyBorder="1" applyAlignment="1">
      <alignment horizontal="center" vertical="center"/>
    </xf>
    <xf numFmtId="0" fontId="1" fillId="8" borderId="74" xfId="0" applyFont="1" applyFill="1" applyBorder="1" applyAlignment="1">
      <alignment horizontal="center" vertical="center"/>
    </xf>
    <xf numFmtId="49" fontId="17" fillId="3" borderId="35" xfId="4" applyNumberFormat="1" applyFont="1" applyFill="1" applyBorder="1" applyAlignment="1" applyProtection="1">
      <alignment horizontal="center" vertical="center"/>
      <protection hidden="1"/>
    </xf>
    <xf numFmtId="0" fontId="16" fillId="0" borderId="38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49" fontId="15" fillId="3" borderId="35" xfId="4" applyNumberFormat="1" applyFont="1" applyFill="1" applyBorder="1" applyAlignment="1" applyProtection="1">
      <alignment horizontal="center" vertical="center"/>
      <protection hidden="1"/>
    </xf>
    <xf numFmtId="0" fontId="2" fillId="0" borderId="68" xfId="0" applyFont="1" applyBorder="1" applyAlignment="1">
      <alignment horizontal="center"/>
    </xf>
    <xf numFmtId="0" fontId="0" fillId="0" borderId="68" xfId="0" applyBorder="1" applyAlignment="1">
      <alignment horizontal="center"/>
    </xf>
    <xf numFmtId="49" fontId="15" fillId="4" borderId="35" xfId="4" applyNumberFormat="1" applyFont="1" applyFill="1" applyBorder="1" applyAlignment="1" applyProtection="1">
      <alignment horizontal="center" vertical="center"/>
      <protection hidden="1"/>
    </xf>
    <xf numFmtId="49" fontId="17" fillId="4" borderId="39" xfId="4" applyNumberFormat="1" applyFont="1" applyFill="1" applyBorder="1" applyAlignment="1" applyProtection="1">
      <alignment horizontal="center" vertical="center"/>
      <protection hidden="1"/>
    </xf>
    <xf numFmtId="49" fontId="16" fillId="0" borderId="4" xfId="0" applyNumberFormat="1" applyFont="1" applyBorder="1" applyAlignment="1">
      <alignment horizontal="center"/>
    </xf>
    <xf numFmtId="49" fontId="16" fillId="0" borderId="21" xfId="0" applyNumberFormat="1" applyFont="1" applyBorder="1" applyAlignment="1">
      <alignment horizontal="center"/>
    </xf>
    <xf numFmtId="0" fontId="2" fillId="0" borderId="3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17" fillId="3" borderId="42" xfId="4" applyNumberFormat="1" applyFont="1" applyFill="1" applyBorder="1" applyAlignment="1" applyProtection="1">
      <alignment horizontal="center" vertical="center" wrapText="1"/>
      <protection hidden="1"/>
    </xf>
    <xf numFmtId="49" fontId="17" fillId="3" borderId="40" xfId="4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/>
    </xf>
    <xf numFmtId="0" fontId="17" fillId="0" borderId="42" xfId="4" applyFont="1" applyBorder="1" applyAlignment="1" applyProtection="1">
      <alignment horizontal="center" vertical="center" textRotation="90"/>
      <protection hidden="1"/>
    </xf>
    <xf numFmtId="0" fontId="17" fillId="0" borderId="44" xfId="4" applyFont="1" applyBorder="1" applyAlignment="1" applyProtection="1">
      <alignment horizontal="center" vertical="center" textRotation="90"/>
      <protection hidden="1"/>
    </xf>
    <xf numFmtId="0" fontId="17" fillId="0" borderId="40" xfId="4" applyFont="1" applyBorder="1" applyAlignment="1" applyProtection="1">
      <alignment horizontal="center" vertical="center" textRotation="90"/>
      <protection hidden="1"/>
    </xf>
    <xf numFmtId="0" fontId="17" fillId="3" borderId="35" xfId="4" applyFont="1" applyFill="1" applyBorder="1" applyAlignment="1" applyProtection="1">
      <alignment horizontal="center" vertical="center"/>
      <protection hidden="1"/>
    </xf>
    <xf numFmtId="49" fontId="17" fillId="4" borderId="35" xfId="4" applyNumberFormat="1" applyFont="1" applyFill="1" applyBorder="1" applyAlignment="1" applyProtection="1">
      <alignment horizontal="center" vertical="center"/>
      <protection hidden="1"/>
    </xf>
    <xf numFmtId="49" fontId="15" fillId="3" borderId="42" xfId="4" applyNumberFormat="1" applyFont="1" applyFill="1" applyBorder="1" applyAlignment="1" applyProtection="1">
      <alignment horizontal="center" vertical="center" wrapText="1"/>
      <protection hidden="1"/>
    </xf>
    <xf numFmtId="49" fontId="15" fillId="3" borderId="40" xfId="4" applyNumberFormat="1" applyFont="1" applyFill="1" applyBorder="1" applyAlignment="1" applyProtection="1">
      <alignment horizontal="center" vertical="center" wrapText="1"/>
      <protection hidden="1"/>
    </xf>
    <xf numFmtId="49" fontId="15" fillId="3" borderId="41" xfId="4" applyNumberFormat="1" applyFont="1" applyFill="1" applyBorder="1" applyAlignment="1" applyProtection="1">
      <alignment horizontal="center" vertical="center"/>
      <protection hidden="1"/>
    </xf>
    <xf numFmtId="49" fontId="17" fillId="0" borderId="35" xfId="4" applyNumberFormat="1" applyFont="1" applyBorder="1" applyAlignment="1" applyProtection="1">
      <alignment horizontal="center" vertical="center" textRotation="90"/>
      <protection hidden="1"/>
    </xf>
    <xf numFmtId="0" fontId="17" fillId="0" borderId="35" xfId="4" applyFont="1" applyBorder="1" applyAlignment="1" applyProtection="1">
      <alignment horizontal="center" vertical="center"/>
      <protection hidden="1"/>
    </xf>
    <xf numFmtId="49" fontId="17" fillId="0" borderId="46" xfId="4" applyNumberFormat="1" applyFont="1" applyBorder="1" applyAlignment="1" applyProtection="1">
      <alignment horizontal="center" vertical="center" textRotation="90"/>
      <protection hidden="1"/>
    </xf>
    <xf numFmtId="49" fontId="17" fillId="0" borderId="36" xfId="4" applyNumberFormat="1" applyFont="1" applyBorder="1" applyAlignment="1" applyProtection="1">
      <alignment horizontal="center" vertical="center" textRotation="90"/>
      <protection hidden="1"/>
    </xf>
    <xf numFmtId="49" fontId="17" fillId="0" borderId="43" xfId="4" applyNumberFormat="1" applyFont="1" applyBorder="1" applyAlignment="1" applyProtection="1">
      <alignment horizontal="center" vertical="center" textRotation="90"/>
      <protection hidden="1"/>
    </xf>
    <xf numFmtId="0" fontId="17" fillId="0" borderId="41" xfId="4" applyFont="1" applyBorder="1" applyAlignment="1" applyProtection="1">
      <alignment horizontal="center" vertical="center"/>
      <protection hidden="1"/>
    </xf>
    <xf numFmtId="0" fontId="17" fillId="0" borderId="45" xfId="4" applyFont="1" applyBorder="1" applyAlignment="1" applyProtection="1">
      <alignment horizontal="center" vertical="center"/>
      <protection hidden="1"/>
    </xf>
    <xf numFmtId="0" fontId="17" fillId="0" borderId="39" xfId="4" applyFont="1" applyBorder="1" applyAlignment="1" applyProtection="1">
      <alignment horizontal="center" vertical="center"/>
      <protection hidden="1"/>
    </xf>
    <xf numFmtId="49" fontId="17" fillId="0" borderId="42" xfId="4" applyNumberFormat="1" applyFont="1" applyBorder="1" applyAlignment="1" applyProtection="1">
      <alignment horizontal="center" vertical="center" textRotation="90"/>
      <protection hidden="1"/>
    </xf>
    <xf numFmtId="49" fontId="17" fillId="0" borderId="44" xfId="4" applyNumberFormat="1" applyFont="1" applyBorder="1" applyAlignment="1" applyProtection="1">
      <alignment horizontal="center" vertical="center" textRotation="90"/>
      <protection hidden="1"/>
    </xf>
    <xf numFmtId="49" fontId="17" fillId="0" borderId="40" xfId="4" applyNumberFormat="1" applyFont="1" applyBorder="1" applyAlignment="1" applyProtection="1">
      <alignment horizontal="center" vertical="center" textRotation="90"/>
      <protection hidden="1"/>
    </xf>
    <xf numFmtId="49" fontId="17" fillId="3" borderId="67" xfId="4" applyNumberFormat="1" applyFont="1" applyFill="1" applyBorder="1" applyAlignment="1" applyProtection="1">
      <alignment horizontal="center" vertical="center"/>
      <protection hidden="1"/>
    </xf>
    <xf numFmtId="49" fontId="17" fillId="3" borderId="40" xfId="4" applyNumberFormat="1" applyFont="1" applyFill="1" applyBorder="1" applyAlignment="1" applyProtection="1">
      <alignment horizontal="center" vertical="center"/>
      <protection hidden="1"/>
    </xf>
    <xf numFmtId="49" fontId="17" fillId="0" borderId="49" xfId="4" applyNumberFormat="1" applyFont="1" applyBorder="1" applyAlignment="1" applyProtection="1">
      <alignment horizontal="center" vertical="center" textRotation="90"/>
      <protection hidden="1"/>
    </xf>
    <xf numFmtId="49" fontId="17" fillId="0" borderId="48" xfId="4" applyNumberFormat="1" applyFont="1" applyBorder="1" applyAlignment="1" applyProtection="1">
      <alignment horizontal="center" vertical="center" textRotation="90"/>
      <protection hidden="1"/>
    </xf>
    <xf numFmtId="49" fontId="17" fillId="0" borderId="47" xfId="4" applyNumberFormat="1" applyFont="1" applyBorder="1" applyAlignment="1" applyProtection="1">
      <alignment horizontal="center" vertical="center" textRotation="90"/>
      <protection hidden="1"/>
    </xf>
    <xf numFmtId="49" fontId="20" fillId="0" borderId="42" xfId="5" applyNumberFormat="1" applyFont="1" applyBorder="1" applyAlignment="1">
      <alignment horizontal="center" vertical="center" textRotation="90"/>
    </xf>
    <xf numFmtId="49" fontId="20" fillId="0" borderId="40" xfId="5" applyNumberFormat="1" applyFont="1" applyBorder="1" applyAlignment="1">
      <alignment horizontal="center" vertical="center" textRotation="90"/>
    </xf>
    <xf numFmtId="49" fontId="17" fillId="2" borderId="42" xfId="4" applyNumberFormat="1" applyFont="1" applyFill="1" applyBorder="1" applyAlignment="1" applyProtection="1">
      <alignment horizontal="center" vertical="center" textRotation="90"/>
      <protection hidden="1"/>
    </xf>
    <xf numFmtId="49" fontId="17" fillId="2" borderId="44" xfId="4" applyNumberFormat="1" applyFont="1" applyFill="1" applyBorder="1" applyAlignment="1" applyProtection="1">
      <alignment horizontal="center" vertical="center" textRotation="90"/>
      <protection hidden="1"/>
    </xf>
    <xf numFmtId="49" fontId="17" fillId="2" borderId="40" xfId="4" applyNumberFormat="1" applyFont="1" applyFill="1" applyBorder="1" applyAlignment="1" applyProtection="1">
      <alignment horizontal="center" vertical="center" textRotation="90"/>
      <protection hidden="1"/>
    </xf>
    <xf numFmtId="49" fontId="17" fillId="2" borderId="35" xfId="4" applyNumberFormat="1" applyFont="1" applyFill="1" applyBorder="1" applyAlignment="1" applyProtection="1">
      <alignment horizontal="center" vertical="center" textRotation="90"/>
      <protection hidden="1"/>
    </xf>
    <xf numFmtId="0" fontId="7" fillId="2" borderId="0" xfId="0" applyFont="1" applyFill="1" applyAlignment="1">
      <alignment horizontal="center"/>
    </xf>
    <xf numFmtId="0" fontId="17" fillId="2" borderId="42" xfId="4" applyFont="1" applyFill="1" applyBorder="1" applyAlignment="1" applyProtection="1">
      <alignment horizontal="center" vertical="center" textRotation="90"/>
      <protection hidden="1"/>
    </xf>
    <xf numFmtId="0" fontId="17" fillId="2" borderId="44" xfId="4" applyFont="1" applyFill="1" applyBorder="1" applyAlignment="1" applyProtection="1">
      <alignment horizontal="center" vertical="center" textRotation="90"/>
      <protection hidden="1"/>
    </xf>
    <xf numFmtId="0" fontId="17" fillId="2" borderId="40" xfId="4" applyFont="1" applyFill="1" applyBorder="1" applyAlignment="1" applyProtection="1">
      <alignment horizontal="center" vertical="center" textRotation="90"/>
      <protection hidden="1"/>
    </xf>
    <xf numFmtId="0" fontId="17" fillId="2" borderId="41" xfId="4" applyFont="1" applyFill="1" applyBorder="1" applyAlignment="1" applyProtection="1">
      <alignment horizontal="center" vertical="center"/>
      <protection hidden="1"/>
    </xf>
    <xf numFmtId="0" fontId="17" fillId="2" borderId="45" xfId="4" applyFont="1" applyFill="1" applyBorder="1" applyAlignment="1" applyProtection="1">
      <alignment horizontal="center" vertical="center"/>
      <protection hidden="1"/>
    </xf>
    <xf numFmtId="0" fontId="17" fillId="2" borderId="39" xfId="4" applyFont="1" applyFill="1" applyBorder="1" applyAlignment="1" applyProtection="1">
      <alignment horizontal="center" vertical="center"/>
      <protection hidden="1"/>
    </xf>
    <xf numFmtId="49" fontId="17" fillId="2" borderId="49" xfId="4" applyNumberFormat="1" applyFont="1" applyFill="1" applyBorder="1" applyAlignment="1" applyProtection="1">
      <alignment horizontal="center" vertical="center" textRotation="90"/>
      <protection hidden="1"/>
    </xf>
    <xf numFmtId="49" fontId="17" fillId="2" borderId="48" xfId="4" applyNumberFormat="1" applyFont="1" applyFill="1" applyBorder="1" applyAlignment="1" applyProtection="1">
      <alignment horizontal="center" vertical="center" textRotation="90"/>
      <protection hidden="1"/>
    </xf>
    <xf numFmtId="49" fontId="17" fillId="2" borderId="47" xfId="4" applyNumberFormat="1" applyFont="1" applyFill="1" applyBorder="1" applyAlignment="1" applyProtection="1">
      <alignment horizontal="center" vertical="center" textRotation="90"/>
      <protection hidden="1"/>
    </xf>
    <xf numFmtId="0" fontId="17" fillId="2" borderId="35" xfId="4" applyFont="1" applyFill="1" applyBorder="1" applyAlignment="1" applyProtection="1">
      <alignment horizontal="center" vertical="center"/>
      <protection hidden="1"/>
    </xf>
    <xf numFmtId="49" fontId="24" fillId="2" borderId="35" xfId="4" applyNumberFormat="1" applyFont="1" applyFill="1" applyBorder="1" applyAlignment="1" applyProtection="1">
      <alignment horizontal="center" vertical="center" textRotation="90"/>
      <protection hidden="1"/>
    </xf>
    <xf numFmtId="0" fontId="17" fillId="4" borderId="35" xfId="4" applyFont="1" applyFill="1" applyBorder="1" applyAlignment="1" applyProtection="1">
      <alignment horizontal="center" vertical="center"/>
      <protection hidden="1"/>
    </xf>
    <xf numFmtId="49" fontId="20" fillId="2" borderId="42" xfId="5" applyNumberFormat="1" applyFont="1" applyFill="1" applyBorder="1" applyAlignment="1">
      <alignment horizontal="center" vertical="center" textRotation="90"/>
    </xf>
    <xf numFmtId="49" fontId="20" fillId="2" borderId="40" xfId="5" applyNumberFormat="1" applyFont="1" applyFill="1" applyBorder="1" applyAlignment="1">
      <alignment horizontal="center" vertical="center" textRotation="90"/>
    </xf>
    <xf numFmtId="49" fontId="17" fillId="4" borderId="67" xfId="4" applyNumberFormat="1" applyFont="1" applyFill="1" applyBorder="1" applyAlignment="1" applyProtection="1">
      <alignment horizontal="center" vertical="center"/>
      <protection hidden="1"/>
    </xf>
    <xf numFmtId="49" fontId="17" fillId="4" borderId="40" xfId="4" applyNumberFormat="1" applyFont="1" applyFill="1" applyBorder="1" applyAlignment="1" applyProtection="1">
      <alignment horizontal="center" vertical="center"/>
      <protection hidden="1"/>
    </xf>
    <xf numFmtId="49" fontId="17" fillId="2" borderId="46" xfId="4" applyNumberFormat="1" applyFont="1" applyFill="1" applyBorder="1" applyAlignment="1" applyProtection="1">
      <alignment horizontal="center" vertical="center" textRotation="90"/>
      <protection hidden="1"/>
    </xf>
    <xf numFmtId="49" fontId="17" fillId="2" borderId="36" xfId="4" applyNumberFormat="1" applyFont="1" applyFill="1" applyBorder="1" applyAlignment="1" applyProtection="1">
      <alignment horizontal="center" vertical="center" textRotation="90"/>
      <protection hidden="1"/>
    </xf>
    <xf numFmtId="49" fontId="17" fillId="2" borderId="43" xfId="4" applyNumberFormat="1" applyFont="1" applyFill="1" applyBorder="1" applyAlignment="1" applyProtection="1">
      <alignment horizontal="center" vertical="center" textRotation="90"/>
      <protection hidden="1"/>
    </xf>
    <xf numFmtId="49" fontId="15" fillId="4" borderId="41" xfId="4" applyNumberFormat="1" applyFont="1" applyFill="1" applyBorder="1" applyAlignment="1" applyProtection="1">
      <alignment horizontal="center" vertical="center"/>
      <protection hidden="1"/>
    </xf>
    <xf numFmtId="49" fontId="27" fillId="4" borderId="42" xfId="4" applyNumberFormat="1" applyFont="1" applyFill="1" applyBorder="1" applyAlignment="1" applyProtection="1">
      <alignment horizontal="center" vertical="center" wrapText="1"/>
      <protection hidden="1"/>
    </xf>
    <xf numFmtId="49" fontId="27" fillId="4" borderId="40" xfId="4" applyNumberFormat="1" applyFont="1" applyFill="1" applyBorder="1" applyAlignment="1" applyProtection="1">
      <alignment horizontal="center" vertical="center" wrapText="1"/>
      <protection hidden="1"/>
    </xf>
    <xf numFmtId="49" fontId="25" fillId="4" borderId="42" xfId="4" applyNumberFormat="1" applyFont="1" applyFill="1" applyBorder="1" applyAlignment="1" applyProtection="1">
      <alignment horizontal="center" vertical="center" wrapText="1"/>
      <protection hidden="1"/>
    </xf>
    <xf numFmtId="49" fontId="25" fillId="4" borderId="40" xfId="4" applyNumberFormat="1" applyFont="1" applyFill="1" applyBorder="1" applyAlignment="1" applyProtection="1">
      <alignment horizontal="center" vertical="center" wrapText="1"/>
      <protection hidden="1"/>
    </xf>
  </cellXfs>
  <cellStyles count="6">
    <cellStyle name="Excel Built-in Explanatory Text" xfId="4"/>
    <cellStyle name="Обычный" xfId="0" builtinId="0"/>
    <cellStyle name="Обычный 2" xfId="5"/>
    <cellStyle name="Обычный 2 2" xfId="1"/>
    <cellStyle name="Обычный 3" xfId="2"/>
    <cellStyle name="Обычный 4" xfId="3"/>
  </cellStyles>
  <dxfs count="0"/>
  <tableStyles count="0" defaultTableStyle="TableStyleMedium2" defaultPivotStyle="PivotStyleLight16"/>
  <colors>
    <mruColors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S21" sqref="S21"/>
    </sheetView>
  </sheetViews>
  <sheetFormatPr defaultColWidth="9.140625" defaultRowHeight="18.75" x14ac:dyDescent="0.3"/>
  <cols>
    <col min="1" max="16384" width="9.140625" style="23"/>
  </cols>
  <sheetData>
    <row r="1" spans="1:14" x14ac:dyDescent="0.3">
      <c r="A1" s="331" t="s">
        <v>64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</row>
    <row r="4" spans="1:14" x14ac:dyDescent="0.3">
      <c r="K4" s="23" t="s">
        <v>65</v>
      </c>
    </row>
    <row r="5" spans="1:14" x14ac:dyDescent="0.3">
      <c r="K5" s="23" t="s">
        <v>66</v>
      </c>
    </row>
    <row r="6" spans="1:14" x14ac:dyDescent="0.3">
      <c r="K6" s="23" t="s">
        <v>67</v>
      </c>
    </row>
    <row r="7" spans="1:14" x14ac:dyDescent="0.3">
      <c r="K7" s="23" t="s">
        <v>68</v>
      </c>
      <c r="L7" s="23" t="s">
        <v>69</v>
      </c>
      <c r="N7" s="23" t="s">
        <v>70</v>
      </c>
    </row>
    <row r="10" spans="1:14" x14ac:dyDescent="0.3">
      <c r="G10" s="24" t="s">
        <v>71</v>
      </c>
    </row>
    <row r="11" spans="1:14" x14ac:dyDescent="0.3">
      <c r="F11" s="25"/>
      <c r="G11" s="26"/>
    </row>
    <row r="12" spans="1:14" x14ac:dyDescent="0.3">
      <c r="F12" s="331" t="s">
        <v>72</v>
      </c>
      <c r="G12" s="331"/>
      <c r="H12" s="331"/>
      <c r="I12" s="331"/>
      <c r="J12" s="331"/>
    </row>
    <row r="13" spans="1:14" x14ac:dyDescent="0.3">
      <c r="B13" s="27"/>
      <c r="C13" s="27"/>
      <c r="D13" s="27"/>
      <c r="E13" s="331" t="s">
        <v>73</v>
      </c>
      <c r="F13" s="331"/>
      <c r="G13" s="331"/>
      <c r="H13" s="331"/>
      <c r="I13" s="331"/>
      <c r="J13" s="331"/>
      <c r="K13" s="331"/>
      <c r="L13" s="27"/>
      <c r="M13" s="27"/>
      <c r="N13" s="27"/>
    </row>
    <row r="14" spans="1:14" x14ac:dyDescent="0.3">
      <c r="A14" s="331" t="s">
        <v>74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</row>
    <row r="15" spans="1:14" x14ac:dyDescent="0.3">
      <c r="F15" s="27" t="s">
        <v>75</v>
      </c>
    </row>
    <row r="16" spans="1:14" x14ac:dyDescent="0.3">
      <c r="E16" s="27" t="s">
        <v>76</v>
      </c>
    </row>
    <row r="17" spans="2:9" x14ac:dyDescent="0.3">
      <c r="B17" s="27" t="s">
        <v>251</v>
      </c>
    </row>
    <row r="18" spans="2:9" x14ac:dyDescent="0.3">
      <c r="G18" s="52"/>
    </row>
    <row r="20" spans="2:9" x14ac:dyDescent="0.3">
      <c r="I20" s="23" t="s">
        <v>92</v>
      </c>
    </row>
    <row r="21" spans="2:9" x14ac:dyDescent="0.3">
      <c r="I21" s="23" t="s">
        <v>77</v>
      </c>
    </row>
    <row r="22" spans="2:9" x14ac:dyDescent="0.3">
      <c r="I22" s="23" t="s">
        <v>78</v>
      </c>
    </row>
    <row r="23" spans="2:9" x14ac:dyDescent="0.3">
      <c r="I23" s="23" t="s">
        <v>79</v>
      </c>
    </row>
  </sheetData>
  <mergeCells count="4">
    <mergeCell ref="E13:K13"/>
    <mergeCell ref="A14:N14"/>
    <mergeCell ref="A1:N1"/>
    <mergeCell ref="F12:J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D17" sqref="D17"/>
    </sheetView>
  </sheetViews>
  <sheetFormatPr defaultRowHeight="15" x14ac:dyDescent="0.25"/>
  <cols>
    <col min="1" max="1" width="8.28515625" customWidth="1"/>
    <col min="2" max="2" width="18.28515625" customWidth="1"/>
    <col min="3" max="3" width="12.140625" customWidth="1"/>
    <col min="4" max="5" width="14.7109375" customWidth="1"/>
    <col min="6" max="6" width="18.140625" customWidth="1"/>
    <col min="7" max="7" width="15.5703125" customWidth="1"/>
    <col min="8" max="8" width="12" customWidth="1"/>
  </cols>
  <sheetData>
    <row r="1" spans="1:14" ht="18.75" x14ac:dyDescent="0.3">
      <c r="A1" s="24" t="s">
        <v>86</v>
      </c>
    </row>
    <row r="2" spans="1:14" ht="16.5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33" customHeight="1" x14ac:dyDescent="0.25">
      <c r="A3" s="335" t="s">
        <v>80</v>
      </c>
      <c r="B3" s="334" t="s">
        <v>81</v>
      </c>
      <c r="C3" s="334" t="s">
        <v>39</v>
      </c>
      <c r="D3" s="334" t="s">
        <v>40</v>
      </c>
      <c r="E3" s="334"/>
      <c r="F3" s="334" t="s">
        <v>14</v>
      </c>
      <c r="G3" s="334" t="s">
        <v>55</v>
      </c>
      <c r="H3" s="337" t="s">
        <v>83</v>
      </c>
      <c r="I3" s="332" t="s">
        <v>82</v>
      </c>
      <c r="J3" s="22"/>
      <c r="K3" s="22"/>
      <c r="L3" s="22"/>
      <c r="M3" s="22"/>
      <c r="N3" s="22"/>
    </row>
    <row r="4" spans="1:14" ht="43.5" customHeight="1" x14ac:dyDescent="0.25">
      <c r="A4" s="336"/>
      <c r="B4" s="339"/>
      <c r="C4" s="339"/>
      <c r="D4" s="41" t="s">
        <v>85</v>
      </c>
      <c r="E4" s="41" t="s">
        <v>84</v>
      </c>
      <c r="F4" s="339"/>
      <c r="G4" s="339"/>
      <c r="H4" s="338"/>
      <c r="I4" s="333"/>
      <c r="J4" s="22"/>
      <c r="K4" s="22"/>
      <c r="L4" s="22"/>
      <c r="M4" s="22"/>
      <c r="N4" s="22"/>
    </row>
    <row r="5" spans="1:14" ht="15.75" x14ac:dyDescent="0.25">
      <c r="A5" s="42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  <c r="I5" s="44">
        <v>9</v>
      </c>
      <c r="J5" s="22"/>
      <c r="K5" s="22"/>
      <c r="L5" s="22"/>
      <c r="M5" s="22"/>
      <c r="N5" s="22"/>
    </row>
    <row r="6" spans="1:14" ht="15.75" x14ac:dyDescent="0.25">
      <c r="A6" s="45" t="s">
        <v>16</v>
      </c>
      <c r="B6" s="46">
        <v>39</v>
      </c>
      <c r="C6" s="46"/>
      <c r="D6" s="47"/>
      <c r="E6" s="47"/>
      <c r="F6" s="46">
        <v>2</v>
      </c>
      <c r="G6" s="46"/>
      <c r="H6" s="46">
        <v>11</v>
      </c>
      <c r="I6" s="48">
        <f>SUM(B6:H6)</f>
        <v>52</v>
      </c>
      <c r="J6" s="22"/>
      <c r="K6" s="22"/>
      <c r="L6" s="22"/>
      <c r="M6" s="22"/>
      <c r="N6" s="22"/>
    </row>
    <row r="7" spans="1:14" ht="15.75" x14ac:dyDescent="0.25">
      <c r="A7" s="45" t="s">
        <v>17</v>
      </c>
      <c r="B7" s="46">
        <v>34</v>
      </c>
      <c r="C7" s="46">
        <v>3</v>
      </c>
      <c r="D7" s="46">
        <v>3</v>
      </c>
      <c r="E7" s="46"/>
      <c r="F7" s="46">
        <v>2</v>
      </c>
      <c r="G7" s="46"/>
      <c r="H7" s="46">
        <v>10</v>
      </c>
      <c r="I7" s="48">
        <f>SUM(B7:H7)</f>
        <v>52</v>
      </c>
      <c r="J7" s="22"/>
      <c r="K7" s="22"/>
      <c r="L7" s="22"/>
      <c r="M7" s="22"/>
      <c r="N7" s="22"/>
    </row>
    <row r="8" spans="1:14" ht="15.75" x14ac:dyDescent="0.25">
      <c r="A8" s="45" t="s">
        <v>18</v>
      </c>
      <c r="B8" s="46">
        <v>32</v>
      </c>
      <c r="C8" s="46">
        <v>3</v>
      </c>
      <c r="D8" s="46">
        <v>4</v>
      </c>
      <c r="E8" s="46"/>
      <c r="F8" s="46">
        <v>2</v>
      </c>
      <c r="G8" s="46"/>
      <c r="H8" s="46">
        <v>11</v>
      </c>
      <c r="I8" s="48">
        <f>SUM(B8:H8)</f>
        <v>52</v>
      </c>
      <c r="J8" s="22"/>
      <c r="K8" s="22"/>
      <c r="L8" s="22"/>
      <c r="M8" s="22"/>
      <c r="N8" s="22"/>
    </row>
    <row r="9" spans="1:14" ht="15.75" x14ac:dyDescent="0.25">
      <c r="A9" s="45" t="s">
        <v>19</v>
      </c>
      <c r="B9" s="46">
        <v>20</v>
      </c>
      <c r="C9" s="46">
        <v>4</v>
      </c>
      <c r="D9" s="46">
        <v>5</v>
      </c>
      <c r="E9" s="46">
        <v>4</v>
      </c>
      <c r="F9" s="46">
        <v>2</v>
      </c>
      <c r="G9" s="46">
        <v>6</v>
      </c>
      <c r="H9" s="46">
        <v>2</v>
      </c>
      <c r="I9" s="48">
        <f>SUM(B9:H9)</f>
        <v>43</v>
      </c>
      <c r="J9" s="22"/>
      <c r="K9" s="22"/>
      <c r="L9" s="22"/>
      <c r="M9" s="22"/>
      <c r="N9" s="22"/>
    </row>
    <row r="10" spans="1:14" ht="16.5" thickBot="1" x14ac:dyDescent="0.3">
      <c r="A10" s="49" t="s">
        <v>52</v>
      </c>
      <c r="B10" s="50">
        <f>SUM(B6:B9)</f>
        <v>125</v>
      </c>
      <c r="C10" s="50">
        <f t="shared" ref="C10:H10" si="0">SUM(C6:C9)</f>
        <v>10</v>
      </c>
      <c r="D10" s="50">
        <f t="shared" si="0"/>
        <v>12</v>
      </c>
      <c r="E10" s="50">
        <f t="shared" si="0"/>
        <v>4</v>
      </c>
      <c r="F10" s="50">
        <f t="shared" si="0"/>
        <v>8</v>
      </c>
      <c r="G10" s="50">
        <f t="shared" si="0"/>
        <v>6</v>
      </c>
      <c r="H10" s="50">
        <f t="shared" si="0"/>
        <v>34</v>
      </c>
      <c r="I10" s="64">
        <f>SUM(I6:I9)</f>
        <v>199</v>
      </c>
      <c r="J10" s="22"/>
      <c r="K10" s="22"/>
      <c r="L10" s="22"/>
      <c r="M10" s="22"/>
      <c r="N10" s="22"/>
    </row>
    <row r="11" spans="1:14" ht="15.75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15.75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15.75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15.75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ht="15.75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ht="15.75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ht="15.75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ht="15.75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15.75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15.75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15.75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15.75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ht="15.75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ht="15.75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ht="15.75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15.75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ht="15.75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ht="15.75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ht="15.75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5.75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ht="15.75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75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</sheetData>
  <mergeCells count="8">
    <mergeCell ref="I3:I4"/>
    <mergeCell ref="D3:E3"/>
    <mergeCell ref="A3:A4"/>
    <mergeCell ref="H3:H4"/>
    <mergeCell ref="B3:B4"/>
    <mergeCell ref="C3:C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8"/>
  <sheetViews>
    <sheetView tabSelected="1" topLeftCell="A4" zoomScale="73" zoomScaleNormal="73" workbookViewId="0">
      <selection activeCell="L95" sqref="L95"/>
    </sheetView>
  </sheetViews>
  <sheetFormatPr defaultColWidth="9.140625" defaultRowHeight="15" x14ac:dyDescent="0.25"/>
  <cols>
    <col min="1" max="1" width="11.5703125" style="1" customWidth="1"/>
    <col min="2" max="2" width="39.7109375" style="1" customWidth="1"/>
    <col min="3" max="3" width="6.140625" style="1" customWidth="1"/>
    <col min="4" max="4" width="6.7109375" style="1" customWidth="1"/>
    <col min="5" max="5" width="6.140625" style="1" customWidth="1"/>
    <col min="6" max="6" width="7.85546875" style="1" customWidth="1"/>
    <col min="7" max="7" width="8.28515625" style="1" customWidth="1"/>
    <col min="8" max="16384" width="9.140625" style="1"/>
  </cols>
  <sheetData>
    <row r="1" spans="1:22" ht="15.75" thickBot="1" x14ac:dyDescent="0.3">
      <c r="B1" s="84" t="s">
        <v>223</v>
      </c>
    </row>
    <row r="2" spans="1:22" x14ac:dyDescent="0.25">
      <c r="A2" s="348" t="s">
        <v>1</v>
      </c>
      <c r="B2" s="351" t="s">
        <v>0</v>
      </c>
      <c r="C2" s="354" t="s">
        <v>2</v>
      </c>
      <c r="D2" s="355"/>
      <c r="E2" s="356"/>
      <c r="F2" s="370" t="s">
        <v>5</v>
      </c>
      <c r="G2" s="373" t="s">
        <v>6</v>
      </c>
      <c r="H2" s="374"/>
      <c r="I2" s="374"/>
      <c r="J2" s="374"/>
      <c r="K2" s="374"/>
      <c r="L2" s="374"/>
      <c r="M2" s="374"/>
      <c r="N2" s="375"/>
      <c r="O2" s="354" t="s">
        <v>15</v>
      </c>
      <c r="P2" s="355"/>
      <c r="Q2" s="355"/>
      <c r="R2" s="355"/>
      <c r="S2" s="355"/>
      <c r="T2" s="355"/>
      <c r="U2" s="355"/>
      <c r="V2" s="384"/>
    </row>
    <row r="3" spans="1:22" ht="45.75" customHeight="1" x14ac:dyDescent="0.25">
      <c r="A3" s="349"/>
      <c r="B3" s="352"/>
      <c r="C3" s="357"/>
      <c r="D3" s="358"/>
      <c r="E3" s="359"/>
      <c r="F3" s="371"/>
      <c r="G3" s="376"/>
      <c r="H3" s="377"/>
      <c r="I3" s="377"/>
      <c r="J3" s="377"/>
      <c r="K3" s="377"/>
      <c r="L3" s="377"/>
      <c r="M3" s="377"/>
      <c r="N3" s="378"/>
      <c r="O3" s="385"/>
      <c r="P3" s="386"/>
      <c r="Q3" s="386"/>
      <c r="R3" s="386"/>
      <c r="S3" s="386"/>
      <c r="T3" s="386"/>
      <c r="U3" s="386"/>
      <c r="V3" s="387"/>
    </row>
    <row r="4" spans="1:22" ht="15" customHeight="1" x14ac:dyDescent="0.25">
      <c r="A4" s="349"/>
      <c r="B4" s="352"/>
      <c r="C4" s="340" t="s">
        <v>3</v>
      </c>
      <c r="D4" s="342" t="s">
        <v>23</v>
      </c>
      <c r="E4" s="340" t="s">
        <v>4</v>
      </c>
      <c r="F4" s="371"/>
      <c r="G4" s="381" t="s">
        <v>7</v>
      </c>
      <c r="H4" s="394"/>
      <c r="I4" s="394"/>
      <c r="J4" s="394"/>
      <c r="K4" s="394"/>
      <c r="L4" s="394"/>
      <c r="M4" s="394"/>
      <c r="N4" s="394"/>
      <c r="O4" s="392" t="s">
        <v>16</v>
      </c>
      <c r="P4" s="392"/>
      <c r="Q4" s="392" t="s">
        <v>17</v>
      </c>
      <c r="R4" s="392"/>
      <c r="S4" s="392" t="s">
        <v>18</v>
      </c>
      <c r="T4" s="392"/>
      <c r="U4" s="392" t="s">
        <v>19</v>
      </c>
      <c r="V4" s="393"/>
    </row>
    <row r="5" spans="1:22" ht="18.75" customHeight="1" x14ac:dyDescent="0.25">
      <c r="A5" s="349"/>
      <c r="B5" s="352"/>
      <c r="C5" s="340"/>
      <c r="D5" s="342"/>
      <c r="E5" s="340"/>
      <c r="F5" s="371"/>
      <c r="G5" s="382"/>
      <c r="H5" s="7" t="s">
        <v>8</v>
      </c>
      <c r="I5" s="8"/>
      <c r="J5" s="4"/>
      <c r="K5" s="4"/>
      <c r="L5" s="379" t="s">
        <v>12</v>
      </c>
      <c r="M5" s="379" t="s">
        <v>13</v>
      </c>
      <c r="N5" s="379" t="s">
        <v>14</v>
      </c>
      <c r="O5" s="388" t="s">
        <v>20</v>
      </c>
      <c r="P5" s="388" t="s">
        <v>21</v>
      </c>
      <c r="Q5" s="390" t="s">
        <v>191</v>
      </c>
      <c r="R5" s="388" t="s">
        <v>220</v>
      </c>
      <c r="S5" s="388" t="s">
        <v>192</v>
      </c>
      <c r="T5" s="388" t="s">
        <v>221</v>
      </c>
      <c r="U5" s="388" t="s">
        <v>193</v>
      </c>
      <c r="V5" s="408" t="s">
        <v>222</v>
      </c>
    </row>
    <row r="6" spans="1:22" ht="36.75" customHeight="1" x14ac:dyDescent="0.25">
      <c r="A6" s="349"/>
      <c r="B6" s="352"/>
      <c r="C6" s="340"/>
      <c r="D6" s="342"/>
      <c r="E6" s="340"/>
      <c r="F6" s="371"/>
      <c r="G6" s="382"/>
      <c r="H6" s="388" t="s">
        <v>9</v>
      </c>
      <c r="I6" s="395" t="s">
        <v>22</v>
      </c>
      <c r="J6" s="395"/>
      <c r="K6" s="395"/>
      <c r="L6" s="379"/>
      <c r="M6" s="379"/>
      <c r="N6" s="379"/>
      <c r="O6" s="388"/>
      <c r="P6" s="388"/>
      <c r="Q6" s="390"/>
      <c r="R6" s="388"/>
      <c r="S6" s="388"/>
      <c r="T6" s="388"/>
      <c r="U6" s="388"/>
      <c r="V6" s="408"/>
    </row>
    <row r="7" spans="1:22" ht="87" customHeight="1" thickBot="1" x14ac:dyDescent="0.3">
      <c r="A7" s="350"/>
      <c r="B7" s="353"/>
      <c r="C7" s="341"/>
      <c r="D7" s="343"/>
      <c r="E7" s="341"/>
      <c r="F7" s="372"/>
      <c r="G7" s="383"/>
      <c r="H7" s="389"/>
      <c r="I7" s="9" t="s">
        <v>10</v>
      </c>
      <c r="J7" s="9" t="s">
        <v>11</v>
      </c>
      <c r="K7" s="205" t="s">
        <v>87</v>
      </c>
      <c r="L7" s="380"/>
      <c r="M7" s="380"/>
      <c r="N7" s="380"/>
      <c r="O7" s="389"/>
      <c r="P7" s="389"/>
      <c r="Q7" s="391"/>
      <c r="R7" s="389"/>
      <c r="S7" s="389"/>
      <c r="T7" s="389"/>
      <c r="U7" s="389"/>
      <c r="V7" s="409"/>
    </row>
    <row r="8" spans="1:22" s="2" customForma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</row>
    <row r="9" spans="1:22" ht="15.75" thickBot="1" x14ac:dyDescent="0.3">
      <c r="A9" s="126" t="s">
        <v>264</v>
      </c>
      <c r="B9" s="127" t="s">
        <v>24</v>
      </c>
      <c r="C9" s="128"/>
      <c r="D9" s="128"/>
      <c r="E9" s="128"/>
      <c r="F9" s="128">
        <f>SUM(F10+F25)</f>
        <v>1476</v>
      </c>
      <c r="G9" s="128">
        <v>0</v>
      </c>
      <c r="H9" s="128">
        <f>SUM(H10+H25)</f>
        <v>1404</v>
      </c>
      <c r="I9" s="129">
        <f>SUM(I10+I25)</f>
        <v>488</v>
      </c>
      <c r="J9" s="129">
        <f>SUM(J10+J25)</f>
        <v>804</v>
      </c>
      <c r="K9" s="130"/>
      <c r="L9" s="130"/>
      <c r="M9" s="128">
        <f>SUM(M10+M25)</f>
        <v>48</v>
      </c>
      <c r="N9" s="128">
        <f>SUM(N10+N25)</f>
        <v>24</v>
      </c>
      <c r="O9" s="128">
        <f>SUM(O10+O25)</f>
        <v>612</v>
      </c>
      <c r="P9" s="128">
        <f>SUM(P10+P25)</f>
        <v>792</v>
      </c>
      <c r="Q9" s="128"/>
      <c r="R9" s="128"/>
      <c r="S9" s="128"/>
      <c r="T9" s="128"/>
      <c r="U9" s="128"/>
      <c r="V9" s="128"/>
    </row>
    <row r="10" spans="1:22" ht="15.75" thickBot="1" x14ac:dyDescent="0.3">
      <c r="A10" s="122" t="s">
        <v>214</v>
      </c>
      <c r="B10" s="122" t="s">
        <v>213</v>
      </c>
      <c r="C10" s="235"/>
      <c r="D10" s="123"/>
      <c r="E10" s="123"/>
      <c r="F10" s="124">
        <f>SUM(F11:F24)</f>
        <v>1332</v>
      </c>
      <c r="G10" s="124">
        <v>0</v>
      </c>
      <c r="H10" s="124">
        <f>SUM(H11:H24)</f>
        <v>1260</v>
      </c>
      <c r="I10" s="125">
        <f>SUM(I11:I24)</f>
        <v>476</v>
      </c>
      <c r="J10" s="125">
        <f>SUM(J11:J24)</f>
        <v>784</v>
      </c>
      <c r="K10" s="123"/>
      <c r="L10" s="123"/>
      <c r="M10" s="124">
        <f>SUM(M11:M24)</f>
        <v>48</v>
      </c>
      <c r="N10" s="124">
        <f>SUM(N11:N24)</f>
        <v>24</v>
      </c>
      <c r="O10" s="124">
        <f>SUM(O11:O24)</f>
        <v>532</v>
      </c>
      <c r="P10" s="124">
        <f>SUM(P11:P24)</f>
        <v>728</v>
      </c>
      <c r="Q10" s="124"/>
      <c r="R10" s="124"/>
      <c r="S10" s="124"/>
      <c r="T10" s="124"/>
      <c r="U10" s="124"/>
      <c r="V10" s="124"/>
    </row>
    <row r="11" spans="1:22" x14ac:dyDescent="0.25">
      <c r="A11" s="14" t="s">
        <v>196</v>
      </c>
      <c r="B11" s="251" t="s">
        <v>197</v>
      </c>
      <c r="C11" s="236"/>
      <c r="D11" s="15"/>
      <c r="E11" s="18">
        <v>2</v>
      </c>
      <c r="F11" s="16">
        <f>SUM(H11+M11+N11)</f>
        <v>120</v>
      </c>
      <c r="G11" s="16"/>
      <c r="H11" s="17">
        <f t="shared" ref="H11:H24" si="0">SUM(O11+P11)</f>
        <v>102</v>
      </c>
      <c r="I11" s="31">
        <v>34</v>
      </c>
      <c r="J11" s="31">
        <f>H11-I11</f>
        <v>68</v>
      </c>
      <c r="K11" s="16"/>
      <c r="L11" s="16"/>
      <c r="M11" s="16">
        <v>12</v>
      </c>
      <c r="N11" s="16">
        <v>6</v>
      </c>
      <c r="O11" s="198">
        <v>38</v>
      </c>
      <c r="P11" s="198">
        <v>64</v>
      </c>
      <c r="Q11" s="18"/>
      <c r="R11" s="18"/>
      <c r="S11" s="18"/>
      <c r="T11" s="18"/>
      <c r="U11" s="18"/>
      <c r="V11" s="82"/>
    </row>
    <row r="12" spans="1:22" x14ac:dyDescent="0.25">
      <c r="A12" s="252" t="s">
        <v>198</v>
      </c>
      <c r="B12" s="253" t="s">
        <v>25</v>
      </c>
      <c r="C12" s="237"/>
      <c r="D12" s="85">
        <v>2</v>
      </c>
      <c r="E12" s="85"/>
      <c r="F12" s="86">
        <f t="shared" ref="F12:F24" si="1">SUM(H12+M12+N12)</f>
        <v>86</v>
      </c>
      <c r="G12" s="86"/>
      <c r="H12" s="87">
        <f t="shared" si="0"/>
        <v>86</v>
      </c>
      <c r="I12" s="89">
        <f>H12*40%</f>
        <v>34.4</v>
      </c>
      <c r="J12" s="89">
        <f t="shared" ref="J12:J17" si="2">H12-I12</f>
        <v>51.6</v>
      </c>
      <c r="K12" s="86"/>
      <c r="L12" s="86"/>
      <c r="M12" s="86"/>
      <c r="N12" s="86"/>
      <c r="O12" s="196">
        <v>34</v>
      </c>
      <c r="P12" s="196">
        <v>52</v>
      </c>
      <c r="Q12" s="85"/>
      <c r="R12" s="85"/>
      <c r="S12" s="85"/>
      <c r="T12" s="85"/>
      <c r="U12" s="85"/>
      <c r="V12" s="90"/>
    </row>
    <row r="13" spans="1:22" x14ac:dyDescent="0.25">
      <c r="A13" s="252" t="s">
        <v>199</v>
      </c>
      <c r="B13" s="253" t="s">
        <v>27</v>
      </c>
      <c r="C13" s="237"/>
      <c r="D13" s="85">
        <v>2</v>
      </c>
      <c r="E13" s="85"/>
      <c r="F13" s="86">
        <f t="shared" si="1"/>
        <v>86</v>
      </c>
      <c r="G13" s="86"/>
      <c r="H13" s="87">
        <f t="shared" si="0"/>
        <v>86</v>
      </c>
      <c r="I13" s="89">
        <f>H13*40%</f>
        <v>34.4</v>
      </c>
      <c r="J13" s="89">
        <f t="shared" si="2"/>
        <v>51.6</v>
      </c>
      <c r="K13" s="86"/>
      <c r="L13" s="86"/>
      <c r="M13" s="86"/>
      <c r="N13" s="86"/>
      <c r="O13" s="196">
        <v>32</v>
      </c>
      <c r="P13" s="196">
        <v>54</v>
      </c>
      <c r="Q13" s="85"/>
      <c r="R13" s="85"/>
      <c r="S13" s="85"/>
      <c r="T13" s="85"/>
      <c r="U13" s="85"/>
      <c r="V13" s="90"/>
    </row>
    <row r="14" spans="1:22" x14ac:dyDescent="0.25">
      <c r="A14" s="252" t="s">
        <v>200</v>
      </c>
      <c r="B14" s="253" t="s">
        <v>201</v>
      </c>
      <c r="C14" s="237"/>
      <c r="D14" s="85">
        <v>2</v>
      </c>
      <c r="E14" s="85"/>
      <c r="F14" s="86">
        <f t="shared" si="1"/>
        <v>78</v>
      </c>
      <c r="G14" s="86"/>
      <c r="H14" s="87">
        <f t="shared" si="0"/>
        <v>78</v>
      </c>
      <c r="I14" s="88">
        <v>30</v>
      </c>
      <c r="J14" s="88">
        <f t="shared" si="2"/>
        <v>48</v>
      </c>
      <c r="K14" s="86"/>
      <c r="L14" s="86"/>
      <c r="M14" s="99"/>
      <c r="N14" s="99"/>
      <c r="O14" s="196">
        <v>32</v>
      </c>
      <c r="P14" s="196">
        <v>46</v>
      </c>
      <c r="Q14" s="85"/>
      <c r="R14" s="85"/>
      <c r="S14" s="85"/>
      <c r="T14" s="85"/>
      <c r="U14" s="85"/>
      <c r="V14" s="90"/>
    </row>
    <row r="15" spans="1:22" x14ac:dyDescent="0.25">
      <c r="A15" s="252" t="s">
        <v>202</v>
      </c>
      <c r="B15" s="253" t="s">
        <v>29</v>
      </c>
      <c r="C15" s="237"/>
      <c r="D15" s="85">
        <v>2</v>
      </c>
      <c r="E15" s="85"/>
      <c r="F15" s="86">
        <f t="shared" si="1"/>
        <v>78</v>
      </c>
      <c r="G15" s="86"/>
      <c r="H15" s="87">
        <f t="shared" si="0"/>
        <v>78</v>
      </c>
      <c r="I15" s="91">
        <v>30</v>
      </c>
      <c r="J15" s="91">
        <f t="shared" si="2"/>
        <v>48</v>
      </c>
      <c r="K15" s="86"/>
      <c r="L15" s="86"/>
      <c r="M15" s="86"/>
      <c r="N15" s="86"/>
      <c r="O15" s="196">
        <v>32</v>
      </c>
      <c r="P15" s="196">
        <v>46</v>
      </c>
      <c r="Q15" s="85"/>
      <c r="R15" s="85"/>
      <c r="S15" s="85"/>
      <c r="T15" s="85"/>
      <c r="U15" s="85"/>
      <c r="V15" s="90"/>
    </row>
    <row r="16" spans="1:22" x14ac:dyDescent="0.25">
      <c r="A16" s="252" t="s">
        <v>203</v>
      </c>
      <c r="B16" s="253" t="s">
        <v>26</v>
      </c>
      <c r="C16" s="238"/>
      <c r="D16" s="85">
        <v>2</v>
      </c>
      <c r="E16" s="85"/>
      <c r="F16" s="86">
        <f t="shared" si="1"/>
        <v>108</v>
      </c>
      <c r="G16" s="86"/>
      <c r="H16" s="87">
        <f t="shared" si="0"/>
        <v>108</v>
      </c>
      <c r="I16" s="88">
        <v>14</v>
      </c>
      <c r="J16" s="88">
        <f>H16-I16</f>
        <v>94</v>
      </c>
      <c r="K16" s="86"/>
      <c r="L16" s="86"/>
      <c r="M16" s="86"/>
      <c r="N16" s="86"/>
      <c r="O16" s="196">
        <v>32</v>
      </c>
      <c r="P16" s="196">
        <v>76</v>
      </c>
      <c r="Q16" s="85"/>
      <c r="R16" s="85"/>
      <c r="S16" s="85"/>
      <c r="T16" s="85"/>
      <c r="U16" s="85"/>
      <c r="V16" s="90"/>
    </row>
    <row r="17" spans="1:22" x14ac:dyDescent="0.25">
      <c r="A17" s="252" t="s">
        <v>204</v>
      </c>
      <c r="B17" s="253" t="s">
        <v>205</v>
      </c>
      <c r="C17" s="237"/>
      <c r="D17" s="85"/>
      <c r="E17" s="85">
        <v>2</v>
      </c>
      <c r="F17" s="86">
        <f t="shared" si="1"/>
        <v>230</v>
      </c>
      <c r="G17" s="86"/>
      <c r="H17" s="87">
        <f t="shared" si="0"/>
        <v>212</v>
      </c>
      <c r="I17" s="92">
        <v>76</v>
      </c>
      <c r="J17" s="92">
        <f t="shared" si="2"/>
        <v>136</v>
      </c>
      <c r="K17" s="86"/>
      <c r="L17" s="86"/>
      <c r="M17" s="86">
        <v>12</v>
      </c>
      <c r="N17" s="86">
        <v>6</v>
      </c>
      <c r="O17" s="196">
        <v>92</v>
      </c>
      <c r="P17" s="196">
        <v>120</v>
      </c>
      <c r="Q17" s="85"/>
      <c r="R17" s="85"/>
      <c r="S17" s="85"/>
      <c r="T17" s="85"/>
      <c r="U17" s="85"/>
      <c r="V17" s="90"/>
    </row>
    <row r="18" spans="1:22" x14ac:dyDescent="0.25">
      <c r="A18" s="252" t="s">
        <v>215</v>
      </c>
      <c r="B18" s="253" t="s">
        <v>94</v>
      </c>
      <c r="C18" s="238"/>
      <c r="D18" s="85"/>
      <c r="E18" s="85">
        <v>2</v>
      </c>
      <c r="F18" s="86">
        <f t="shared" si="1"/>
        <v>128</v>
      </c>
      <c r="G18" s="86"/>
      <c r="H18" s="87">
        <f t="shared" si="0"/>
        <v>110</v>
      </c>
      <c r="I18" s="92">
        <v>60</v>
      </c>
      <c r="J18" s="92">
        <f>H18-I18</f>
        <v>50</v>
      </c>
      <c r="K18" s="86"/>
      <c r="L18" s="86"/>
      <c r="M18" s="86">
        <v>12</v>
      </c>
      <c r="N18" s="86">
        <v>6</v>
      </c>
      <c r="O18" s="196">
        <v>38</v>
      </c>
      <c r="P18" s="196">
        <v>72</v>
      </c>
      <c r="Q18" s="85"/>
      <c r="R18" s="85"/>
      <c r="S18" s="85"/>
      <c r="T18" s="85"/>
      <c r="U18" s="85"/>
      <c r="V18" s="90"/>
    </row>
    <row r="19" spans="1:22" x14ac:dyDescent="0.25">
      <c r="A19" s="252" t="s">
        <v>206</v>
      </c>
      <c r="B19" s="253" t="s">
        <v>28</v>
      </c>
      <c r="C19" s="238">
        <v>1</v>
      </c>
      <c r="D19" s="85">
        <v>2</v>
      </c>
      <c r="E19" s="85"/>
      <c r="F19" s="86">
        <f t="shared" si="1"/>
        <v>82</v>
      </c>
      <c r="G19" s="86"/>
      <c r="H19" s="87">
        <f t="shared" si="0"/>
        <v>82</v>
      </c>
      <c r="I19" s="88">
        <v>30</v>
      </c>
      <c r="J19" s="88">
        <f t="shared" ref="J19:J28" si="3">H19-I19</f>
        <v>52</v>
      </c>
      <c r="K19" s="86"/>
      <c r="L19" s="86"/>
      <c r="M19" s="86"/>
      <c r="N19" s="86"/>
      <c r="O19" s="196">
        <v>38</v>
      </c>
      <c r="P19" s="196">
        <v>44</v>
      </c>
      <c r="Q19" s="85"/>
      <c r="R19" s="85"/>
      <c r="S19" s="85"/>
      <c r="T19" s="85"/>
      <c r="U19" s="85"/>
      <c r="V19" s="90"/>
    </row>
    <row r="20" spans="1:22" x14ac:dyDescent="0.25">
      <c r="A20" s="252" t="s">
        <v>207</v>
      </c>
      <c r="B20" s="253" t="s">
        <v>250</v>
      </c>
      <c r="C20" s="237"/>
      <c r="D20" s="85">
        <v>2</v>
      </c>
      <c r="E20" s="85"/>
      <c r="F20" s="86">
        <f t="shared" si="1"/>
        <v>68</v>
      </c>
      <c r="G20" s="86"/>
      <c r="H20" s="87">
        <f t="shared" si="0"/>
        <v>68</v>
      </c>
      <c r="I20" s="88">
        <v>26</v>
      </c>
      <c r="J20" s="88">
        <f t="shared" si="3"/>
        <v>42</v>
      </c>
      <c r="K20" s="86"/>
      <c r="L20" s="86"/>
      <c r="M20" s="86"/>
      <c r="N20" s="86"/>
      <c r="O20" s="196">
        <v>28</v>
      </c>
      <c r="P20" s="196">
        <v>40</v>
      </c>
      <c r="Q20" s="85"/>
      <c r="R20" s="85"/>
      <c r="S20" s="85"/>
      <c r="T20" s="85"/>
      <c r="U20" s="85"/>
      <c r="V20" s="90"/>
    </row>
    <row r="21" spans="1:22" x14ac:dyDescent="0.25">
      <c r="A21" s="252" t="s">
        <v>216</v>
      </c>
      <c r="B21" s="253" t="s">
        <v>93</v>
      </c>
      <c r="C21" s="237"/>
      <c r="D21" s="85"/>
      <c r="E21" s="100" t="s">
        <v>219</v>
      </c>
      <c r="F21" s="86">
        <f t="shared" si="1"/>
        <v>142</v>
      </c>
      <c r="G21" s="86"/>
      <c r="H21" s="87">
        <f t="shared" si="0"/>
        <v>124</v>
      </c>
      <c r="I21" s="88">
        <v>44</v>
      </c>
      <c r="J21" s="88">
        <f t="shared" si="3"/>
        <v>80</v>
      </c>
      <c r="K21" s="86"/>
      <c r="L21" s="86"/>
      <c r="M21" s="86">
        <v>12</v>
      </c>
      <c r="N21" s="86">
        <v>6</v>
      </c>
      <c r="O21" s="196">
        <v>42</v>
      </c>
      <c r="P21" s="196">
        <v>82</v>
      </c>
      <c r="Q21" s="85"/>
      <c r="R21" s="85"/>
      <c r="S21" s="85"/>
      <c r="T21" s="85"/>
      <c r="U21" s="85"/>
      <c r="V21" s="90"/>
    </row>
    <row r="22" spans="1:22" x14ac:dyDescent="0.25">
      <c r="A22" s="252" t="s">
        <v>217</v>
      </c>
      <c r="B22" s="253" t="s">
        <v>208</v>
      </c>
      <c r="C22" s="237"/>
      <c r="D22" s="85">
        <v>1</v>
      </c>
      <c r="E22" s="85"/>
      <c r="F22" s="86">
        <f t="shared" si="1"/>
        <v>48</v>
      </c>
      <c r="G22" s="86"/>
      <c r="H22" s="87">
        <f t="shared" si="0"/>
        <v>48</v>
      </c>
      <c r="I22" s="88">
        <f>H22*40%</f>
        <v>19.200000000000003</v>
      </c>
      <c r="J22" s="88">
        <f t="shared" si="3"/>
        <v>28.799999999999997</v>
      </c>
      <c r="K22" s="86"/>
      <c r="L22" s="86"/>
      <c r="M22" s="86"/>
      <c r="N22" s="86"/>
      <c r="O22" s="196">
        <v>48</v>
      </c>
      <c r="P22" s="86"/>
      <c r="Q22" s="85"/>
      <c r="R22" s="85"/>
      <c r="S22" s="85"/>
      <c r="T22" s="85"/>
      <c r="U22" s="85"/>
      <c r="V22" s="90"/>
    </row>
    <row r="23" spans="1:22" x14ac:dyDescent="0.25">
      <c r="A23" s="252" t="s">
        <v>218</v>
      </c>
      <c r="B23" s="253" t="s">
        <v>209</v>
      </c>
      <c r="C23" s="237"/>
      <c r="D23" s="85">
        <v>1</v>
      </c>
      <c r="E23" s="85"/>
      <c r="F23" s="86">
        <f t="shared" si="1"/>
        <v>46</v>
      </c>
      <c r="G23" s="86"/>
      <c r="H23" s="87">
        <f t="shared" si="0"/>
        <v>46</v>
      </c>
      <c r="I23" s="88">
        <v>32</v>
      </c>
      <c r="J23" s="88">
        <f t="shared" si="3"/>
        <v>14</v>
      </c>
      <c r="K23" s="86"/>
      <c r="L23" s="86"/>
      <c r="M23" s="86"/>
      <c r="N23" s="86"/>
      <c r="O23" s="196">
        <v>46</v>
      </c>
      <c r="P23" s="86"/>
      <c r="Q23" s="85"/>
      <c r="R23" s="85"/>
      <c r="S23" s="85"/>
      <c r="T23" s="85"/>
      <c r="U23" s="85"/>
      <c r="V23" s="90"/>
    </row>
    <row r="24" spans="1:22" ht="15.75" thickBot="1" x14ac:dyDescent="0.3">
      <c r="A24" s="93"/>
      <c r="B24" s="254" t="s">
        <v>88</v>
      </c>
      <c r="C24" s="239"/>
      <c r="D24" s="94"/>
      <c r="E24" s="101" t="s">
        <v>219</v>
      </c>
      <c r="F24" s="95">
        <f t="shared" si="1"/>
        <v>32</v>
      </c>
      <c r="G24" s="95"/>
      <c r="H24" s="96">
        <f t="shared" si="0"/>
        <v>32</v>
      </c>
      <c r="I24" s="97">
        <v>12</v>
      </c>
      <c r="J24" s="97">
        <f t="shared" si="3"/>
        <v>20</v>
      </c>
      <c r="K24" s="95"/>
      <c r="L24" s="95"/>
      <c r="M24" s="95"/>
      <c r="N24" s="95"/>
      <c r="O24" s="95"/>
      <c r="P24" s="199">
        <v>32</v>
      </c>
      <c r="Q24" s="94"/>
      <c r="R24" s="94"/>
      <c r="S24" s="94"/>
      <c r="T24" s="94"/>
      <c r="U24" s="94"/>
      <c r="V24" s="98"/>
    </row>
    <row r="25" spans="1:22" ht="15.75" thickBot="1" x14ac:dyDescent="0.3">
      <c r="A25" s="131" t="s">
        <v>210</v>
      </c>
      <c r="B25" s="132" t="s">
        <v>211</v>
      </c>
      <c r="C25" s="235"/>
      <c r="D25" s="124"/>
      <c r="E25" s="124"/>
      <c r="F25" s="124">
        <f>SUM(F26:F28)</f>
        <v>144</v>
      </c>
      <c r="G25" s="124">
        <f>SUM(G26:G26)</f>
        <v>0</v>
      </c>
      <c r="H25" s="124">
        <f>SUM(H26:H28)</f>
        <v>144</v>
      </c>
      <c r="I25" s="125">
        <f>SUM(I26:I26)</f>
        <v>12</v>
      </c>
      <c r="J25" s="125">
        <f>SUM(J26:J26)</f>
        <v>20</v>
      </c>
      <c r="K25" s="123"/>
      <c r="L25" s="123"/>
      <c r="M25" s="124">
        <f>SUM(M26:M26)</f>
        <v>0</v>
      </c>
      <c r="N25" s="124">
        <f>SUM(N26:N26)</f>
        <v>0</v>
      </c>
      <c r="O25" s="124">
        <f>SUM(O26:O28)</f>
        <v>80</v>
      </c>
      <c r="P25" s="124">
        <f>SUM(P26:P28)</f>
        <v>64</v>
      </c>
      <c r="Q25" s="124">
        <f t="shared" ref="Q25:V25" si="4">SUM(Q26:Q26)</f>
        <v>0</v>
      </c>
      <c r="R25" s="124">
        <f t="shared" si="4"/>
        <v>0</v>
      </c>
      <c r="S25" s="124">
        <f t="shared" si="4"/>
        <v>0</v>
      </c>
      <c r="T25" s="124">
        <f t="shared" si="4"/>
        <v>0</v>
      </c>
      <c r="U25" s="124">
        <f t="shared" si="4"/>
        <v>0</v>
      </c>
      <c r="V25" s="124">
        <f t="shared" si="4"/>
        <v>0</v>
      </c>
    </row>
    <row r="26" spans="1:22" x14ac:dyDescent="0.25">
      <c r="A26" s="14" t="s">
        <v>255</v>
      </c>
      <c r="B26" s="255" t="s">
        <v>212</v>
      </c>
      <c r="C26" s="240"/>
      <c r="D26" s="174">
        <v>1</v>
      </c>
      <c r="E26" s="174"/>
      <c r="F26" s="167">
        <v>32</v>
      </c>
      <c r="G26" s="167"/>
      <c r="H26" s="168">
        <v>32</v>
      </c>
      <c r="I26" s="169">
        <v>12</v>
      </c>
      <c r="J26" s="169">
        <f t="shared" si="3"/>
        <v>20</v>
      </c>
      <c r="K26" s="167"/>
      <c r="L26" s="167"/>
      <c r="M26" s="167"/>
      <c r="N26" s="167"/>
      <c r="O26" s="200">
        <v>32</v>
      </c>
      <c r="P26" s="167"/>
      <c r="Q26" s="174"/>
      <c r="R26" s="174"/>
      <c r="S26" s="174"/>
      <c r="T26" s="174"/>
      <c r="U26" s="174"/>
      <c r="V26" s="175"/>
    </row>
    <row r="27" spans="1:22" x14ac:dyDescent="0.25">
      <c r="A27" s="180" t="s">
        <v>253</v>
      </c>
      <c r="B27" s="256" t="s">
        <v>95</v>
      </c>
      <c r="C27" s="219"/>
      <c r="D27" s="150">
        <v>2</v>
      </c>
      <c r="E27" s="150"/>
      <c r="F27" s="148">
        <v>80</v>
      </c>
      <c r="G27" s="148"/>
      <c r="H27" s="176">
        <f>SUM(O27+P27)</f>
        <v>80</v>
      </c>
      <c r="I27" s="148">
        <f>H27*40%</f>
        <v>32</v>
      </c>
      <c r="J27" s="148">
        <f t="shared" si="3"/>
        <v>48</v>
      </c>
      <c r="K27" s="150"/>
      <c r="L27" s="150"/>
      <c r="M27" s="150"/>
      <c r="N27" s="150"/>
      <c r="O27" s="201">
        <v>48</v>
      </c>
      <c r="P27" s="201">
        <v>32</v>
      </c>
      <c r="Q27" s="85"/>
      <c r="R27" s="85"/>
      <c r="S27" s="85"/>
      <c r="T27" s="85"/>
      <c r="U27" s="85"/>
      <c r="V27" s="90"/>
    </row>
    <row r="28" spans="1:22" ht="15.75" thickBot="1" x14ac:dyDescent="0.3">
      <c r="A28" s="181" t="s">
        <v>254</v>
      </c>
      <c r="B28" s="257" t="s">
        <v>242</v>
      </c>
      <c r="C28" s="241"/>
      <c r="D28" s="182"/>
      <c r="E28" s="183">
        <v>3</v>
      </c>
      <c r="F28" s="183">
        <v>32</v>
      </c>
      <c r="G28" s="183"/>
      <c r="H28" s="184">
        <f>SUM(O28+P28)</f>
        <v>32</v>
      </c>
      <c r="I28" s="183">
        <v>12</v>
      </c>
      <c r="J28" s="183">
        <f t="shared" si="3"/>
        <v>20</v>
      </c>
      <c r="K28" s="182"/>
      <c r="L28" s="182"/>
      <c r="M28" s="183"/>
      <c r="N28" s="183"/>
      <c r="O28" s="182"/>
      <c r="P28" s="202">
        <v>32</v>
      </c>
      <c r="Q28" s="94"/>
      <c r="R28" s="94"/>
      <c r="S28" s="94"/>
      <c r="T28" s="94"/>
      <c r="U28" s="94"/>
      <c r="V28" s="98"/>
    </row>
    <row r="29" spans="1:22" ht="16.899999999999999" customHeight="1" thickBot="1" x14ac:dyDescent="0.3">
      <c r="A29" s="368" t="s">
        <v>256</v>
      </c>
      <c r="B29" s="369"/>
      <c r="C29" s="185"/>
      <c r="D29" s="185"/>
      <c r="E29" s="186"/>
      <c r="F29" s="187">
        <f>SUM(F30+F37+F49)+Q71+R71+S71+T71+U71+V71+F70+F74</f>
        <v>4428</v>
      </c>
      <c r="G29" s="186"/>
      <c r="H29" s="187"/>
      <c r="I29" s="186"/>
      <c r="J29" s="186"/>
      <c r="K29" s="185"/>
      <c r="L29" s="185"/>
      <c r="M29" s="188"/>
      <c r="N29" s="188"/>
      <c r="O29" s="185"/>
      <c r="P29" s="185"/>
      <c r="Q29" s="185"/>
      <c r="R29" s="185"/>
      <c r="S29" s="185"/>
      <c r="T29" s="185"/>
      <c r="U29" s="185"/>
      <c r="V29" s="189"/>
    </row>
    <row r="30" spans="1:22" ht="15.75" thickBot="1" x14ac:dyDescent="0.3">
      <c r="A30" s="178" t="s">
        <v>236</v>
      </c>
      <c r="B30" s="179" t="s">
        <v>235</v>
      </c>
      <c r="C30" s="242"/>
      <c r="D30" s="177"/>
      <c r="E30" s="177"/>
      <c r="F30" s="177">
        <f>SUM(F31:F35)</f>
        <v>496</v>
      </c>
      <c r="G30" s="177">
        <f t="shared" ref="G30:P30" si="5">SUM(G31:G34)</f>
        <v>8</v>
      </c>
      <c r="H30" s="177">
        <f t="shared" si="5"/>
        <v>420</v>
      </c>
      <c r="I30" s="177">
        <f t="shared" si="5"/>
        <v>182</v>
      </c>
      <c r="J30" s="177">
        <f t="shared" si="5"/>
        <v>246</v>
      </c>
      <c r="K30" s="177">
        <f t="shared" si="5"/>
        <v>0</v>
      </c>
      <c r="L30" s="177">
        <f t="shared" si="5"/>
        <v>0</v>
      </c>
      <c r="M30" s="177">
        <f t="shared" si="5"/>
        <v>0</v>
      </c>
      <c r="N30" s="177">
        <f t="shared" si="5"/>
        <v>0</v>
      </c>
      <c r="O30" s="177">
        <f t="shared" si="5"/>
        <v>0</v>
      </c>
      <c r="P30" s="177">
        <f t="shared" si="5"/>
        <v>0</v>
      </c>
      <c r="Q30" s="177">
        <f>SUM(Q31:Q35)</f>
        <v>130</v>
      </c>
      <c r="R30" s="177">
        <f>SUM(R31:R35)</f>
        <v>174</v>
      </c>
      <c r="S30" s="177">
        <f>SUM(S31:S34)</f>
        <v>40</v>
      </c>
      <c r="T30" s="177">
        <f>SUM(T31:T34)</f>
        <v>88</v>
      </c>
      <c r="U30" s="177">
        <f>SUM(U31:U34)</f>
        <v>64</v>
      </c>
      <c r="V30" s="177">
        <f>SUM(V31:V34)</f>
        <v>0</v>
      </c>
    </row>
    <row r="31" spans="1:22" ht="15" customHeight="1" x14ac:dyDescent="0.25">
      <c r="A31" s="13" t="s">
        <v>237</v>
      </c>
      <c r="B31" s="258" t="s">
        <v>233</v>
      </c>
      <c r="C31" s="243"/>
      <c r="D31" s="33">
        <v>4</v>
      </c>
      <c r="E31" s="33"/>
      <c r="F31" s="33">
        <f>G31+H31</f>
        <v>76</v>
      </c>
      <c r="G31" s="33">
        <v>2</v>
      </c>
      <c r="H31" s="32">
        <f>SUM(O31:V31)-G31</f>
        <v>74</v>
      </c>
      <c r="I31" s="67">
        <v>30</v>
      </c>
      <c r="J31" s="33">
        <f>F31-I31</f>
        <v>46</v>
      </c>
      <c r="K31" s="33"/>
      <c r="L31" s="33"/>
      <c r="M31" s="33"/>
      <c r="N31" s="33"/>
      <c r="O31" s="33"/>
      <c r="P31" s="33"/>
      <c r="Q31" s="194">
        <v>32</v>
      </c>
      <c r="R31" s="194">
        <v>44</v>
      </c>
      <c r="S31" s="33"/>
      <c r="T31" s="33"/>
      <c r="U31" s="33"/>
      <c r="V31" s="34"/>
    </row>
    <row r="32" spans="1:22" ht="30.75" customHeight="1" x14ac:dyDescent="0.25">
      <c r="A32" s="13" t="s">
        <v>238</v>
      </c>
      <c r="B32" s="258" t="s">
        <v>30</v>
      </c>
      <c r="C32" s="243"/>
      <c r="D32" s="11">
        <v>7</v>
      </c>
      <c r="E32" s="11"/>
      <c r="F32" s="104">
        <f>Q32+R32+S32+T32+U32+V32</f>
        <v>160</v>
      </c>
      <c r="G32" s="104">
        <v>2</v>
      </c>
      <c r="H32" s="105">
        <f>SUM(O32:V32)-G32</f>
        <v>158</v>
      </c>
      <c r="I32" s="106">
        <v>70</v>
      </c>
      <c r="J32" s="104">
        <f>F32-I32</f>
        <v>90</v>
      </c>
      <c r="K32" s="11"/>
      <c r="L32" s="11"/>
      <c r="M32" s="11"/>
      <c r="N32" s="11"/>
      <c r="O32" s="11"/>
      <c r="P32" s="11"/>
      <c r="Q32" s="195">
        <v>32</v>
      </c>
      <c r="R32" s="195">
        <v>32</v>
      </c>
      <c r="S32" s="195">
        <v>20</v>
      </c>
      <c r="T32" s="195">
        <v>44</v>
      </c>
      <c r="U32" s="195">
        <v>32</v>
      </c>
      <c r="V32" s="286"/>
    </row>
    <row r="33" spans="1:22" ht="15.75" customHeight="1" x14ac:dyDescent="0.25">
      <c r="A33" s="13" t="s">
        <v>239</v>
      </c>
      <c r="B33" s="259" t="s">
        <v>28</v>
      </c>
      <c r="C33" s="244" t="s">
        <v>273</v>
      </c>
      <c r="D33" s="11">
        <v>7</v>
      </c>
      <c r="E33" s="33"/>
      <c r="F33" s="104">
        <f>Q33+R33+S33+T33+U33+V33</f>
        <v>160</v>
      </c>
      <c r="G33" s="104">
        <v>2</v>
      </c>
      <c r="H33" s="105">
        <f>SUM(O33:V33)-G33</f>
        <v>158</v>
      </c>
      <c r="I33" s="107">
        <v>70</v>
      </c>
      <c r="J33" s="104">
        <f>F33-I33</f>
        <v>90</v>
      </c>
      <c r="K33" s="33"/>
      <c r="L33" s="33"/>
      <c r="M33" s="33"/>
      <c r="N33" s="33"/>
      <c r="O33" s="33"/>
      <c r="P33" s="33"/>
      <c r="Q33" s="195">
        <v>32</v>
      </c>
      <c r="R33" s="195">
        <v>32</v>
      </c>
      <c r="S33" s="195">
        <v>20</v>
      </c>
      <c r="T33" s="195">
        <v>44</v>
      </c>
      <c r="U33" s="195">
        <v>32</v>
      </c>
      <c r="V33" s="286"/>
    </row>
    <row r="34" spans="1:22" ht="15.75" customHeight="1" x14ac:dyDescent="0.25">
      <c r="A34" s="13" t="s">
        <v>240</v>
      </c>
      <c r="B34" s="258" t="s">
        <v>234</v>
      </c>
      <c r="C34" s="244"/>
      <c r="D34" s="149">
        <v>4</v>
      </c>
      <c r="E34" s="150"/>
      <c r="F34" s="120">
        <v>32</v>
      </c>
      <c r="G34" s="148">
        <v>2</v>
      </c>
      <c r="H34" s="151">
        <f>SUM(O34:V34)-G34</f>
        <v>30</v>
      </c>
      <c r="I34" s="148">
        <v>12</v>
      </c>
      <c r="J34" s="148">
        <f>F34-I34</f>
        <v>20</v>
      </c>
      <c r="K34" s="150"/>
      <c r="L34" s="150"/>
      <c r="M34" s="150"/>
      <c r="N34" s="150"/>
      <c r="O34" s="150"/>
      <c r="P34" s="150"/>
      <c r="Q34" s="149"/>
      <c r="R34" s="196">
        <v>32</v>
      </c>
      <c r="S34" s="149"/>
      <c r="T34" s="149"/>
      <c r="U34" s="149"/>
      <c r="V34" s="149"/>
    </row>
    <row r="35" spans="1:22" ht="15" customHeight="1" thickBot="1" x14ac:dyDescent="0.3">
      <c r="A35" s="12" t="s">
        <v>241</v>
      </c>
      <c r="B35" s="260" t="s">
        <v>35</v>
      </c>
      <c r="C35" s="245"/>
      <c r="D35" s="77">
        <v>4</v>
      </c>
      <c r="E35" s="77"/>
      <c r="F35" s="108">
        <f>Q35+R35+S35+T35+U35+V35</f>
        <v>68</v>
      </c>
      <c r="G35" s="112">
        <v>2</v>
      </c>
      <c r="H35" s="113">
        <f>SUM(O35:V35)-G35</f>
        <v>66</v>
      </c>
      <c r="I35" s="114">
        <v>28</v>
      </c>
      <c r="J35" s="112">
        <f>F35-I35</f>
        <v>40</v>
      </c>
      <c r="K35" s="77"/>
      <c r="L35" s="77"/>
      <c r="M35" s="77"/>
      <c r="N35" s="77"/>
      <c r="O35" s="11"/>
      <c r="P35" s="11"/>
      <c r="Q35" s="197">
        <v>34</v>
      </c>
      <c r="R35" s="197">
        <v>34</v>
      </c>
      <c r="S35" s="77"/>
      <c r="T35" s="77"/>
      <c r="U35" s="77"/>
      <c r="V35" s="78"/>
    </row>
    <row r="36" spans="1:22" ht="15" hidden="1" customHeight="1" thickBot="1" x14ac:dyDescent="0.3">
      <c r="A36" s="261" t="s">
        <v>89</v>
      </c>
      <c r="B36" s="262" t="s">
        <v>90</v>
      </c>
      <c r="C36" s="246"/>
      <c r="D36" s="30">
        <v>4</v>
      </c>
      <c r="E36" s="29"/>
      <c r="F36" s="30">
        <f>G36+H36</f>
        <v>54</v>
      </c>
      <c r="G36" s="29">
        <v>6</v>
      </c>
      <c r="H36" s="28">
        <f>SUM(O36:V36)</f>
        <v>48</v>
      </c>
      <c r="I36" s="29">
        <v>24</v>
      </c>
      <c r="J36" s="29">
        <v>24</v>
      </c>
      <c r="K36" s="29"/>
      <c r="L36" s="29"/>
      <c r="M36" s="29"/>
      <c r="N36" s="29"/>
      <c r="O36" s="29"/>
      <c r="P36" s="29"/>
      <c r="Q36" s="30"/>
      <c r="R36" s="30">
        <v>48</v>
      </c>
      <c r="S36" s="30"/>
      <c r="T36" s="30"/>
      <c r="U36" s="30"/>
      <c r="V36" s="40"/>
    </row>
    <row r="37" spans="1:22" ht="15.75" thickBot="1" x14ac:dyDescent="0.3">
      <c r="A37" s="127" t="s">
        <v>33</v>
      </c>
      <c r="B37" s="127" t="s">
        <v>188</v>
      </c>
      <c r="C37" s="247"/>
      <c r="D37" s="128"/>
      <c r="E37" s="128"/>
      <c r="F37" s="133">
        <f>SUM(F38:F48)</f>
        <v>816</v>
      </c>
      <c r="G37" s="133">
        <f>SUM(G38:G48)</f>
        <v>30</v>
      </c>
      <c r="H37" s="133">
        <f>SUM(H38:H48)</f>
        <v>786</v>
      </c>
      <c r="I37" s="133">
        <f>SUM(I38:I48)</f>
        <v>316</v>
      </c>
      <c r="J37" s="133">
        <f>SUM(J38:J48)</f>
        <v>500</v>
      </c>
      <c r="K37" s="133">
        <f>SUM(K38:K46)</f>
        <v>0</v>
      </c>
      <c r="L37" s="133">
        <f>SUM(L38:L46)</f>
        <v>0</v>
      </c>
      <c r="M37" s="133">
        <f t="shared" ref="M37:V37" si="6">SUM(M38:M48)</f>
        <v>72</v>
      </c>
      <c r="N37" s="133">
        <f t="shared" si="6"/>
        <v>36</v>
      </c>
      <c r="O37" s="133">
        <f t="shared" si="6"/>
        <v>0</v>
      </c>
      <c r="P37" s="133">
        <f t="shared" si="6"/>
        <v>0</v>
      </c>
      <c r="Q37" s="133">
        <f t="shared" si="6"/>
        <v>198</v>
      </c>
      <c r="R37" s="133">
        <f t="shared" si="6"/>
        <v>164</v>
      </c>
      <c r="S37" s="133">
        <f t="shared" si="6"/>
        <v>122</v>
      </c>
      <c r="T37" s="133">
        <f t="shared" si="6"/>
        <v>206</v>
      </c>
      <c r="U37" s="133">
        <f t="shared" si="6"/>
        <v>126</v>
      </c>
      <c r="V37" s="133">
        <f t="shared" si="6"/>
        <v>0</v>
      </c>
    </row>
    <row r="38" spans="1:22" x14ac:dyDescent="0.25">
      <c r="A38" s="180" t="s">
        <v>96</v>
      </c>
      <c r="B38" s="256" t="s">
        <v>242</v>
      </c>
      <c r="C38" s="219"/>
      <c r="D38" s="33"/>
      <c r="E38" s="108">
        <v>3</v>
      </c>
      <c r="F38" s="108">
        <f t="shared" ref="F38:F48" si="7">Q38+R38+S38+T38+U38+V38</f>
        <v>68</v>
      </c>
      <c r="G38" s="108">
        <v>4</v>
      </c>
      <c r="H38" s="109">
        <f t="shared" ref="H38:H53" si="8">SUM(O38:V38)-G38</f>
        <v>64</v>
      </c>
      <c r="I38" s="110">
        <v>26</v>
      </c>
      <c r="J38" s="108">
        <f t="shared" ref="J38:J48" si="9">F38-I38</f>
        <v>42</v>
      </c>
      <c r="K38" s="33"/>
      <c r="L38" s="33"/>
      <c r="M38" s="108">
        <v>12</v>
      </c>
      <c r="N38" s="108">
        <v>6</v>
      </c>
      <c r="O38" s="33"/>
      <c r="P38" s="33"/>
      <c r="Q38" s="194">
        <v>68</v>
      </c>
      <c r="R38" s="33"/>
      <c r="S38" s="33"/>
      <c r="T38" s="33"/>
      <c r="U38" s="33"/>
      <c r="V38" s="34"/>
    </row>
    <row r="39" spans="1:22" ht="30" x14ac:dyDescent="0.25">
      <c r="A39" s="180" t="s">
        <v>97</v>
      </c>
      <c r="B39" s="263" t="s">
        <v>98</v>
      </c>
      <c r="C39" s="219"/>
      <c r="D39" s="11">
        <v>4</v>
      </c>
      <c r="E39" s="166"/>
      <c r="F39" s="104">
        <f t="shared" si="7"/>
        <v>68</v>
      </c>
      <c r="G39" s="104">
        <v>2</v>
      </c>
      <c r="H39" s="105">
        <f t="shared" si="8"/>
        <v>66</v>
      </c>
      <c r="I39" s="111">
        <v>26</v>
      </c>
      <c r="J39" s="104">
        <f t="shared" si="9"/>
        <v>42</v>
      </c>
      <c r="K39" s="11"/>
      <c r="L39" s="11"/>
      <c r="M39" s="104">
        <v>12</v>
      </c>
      <c r="N39" s="104">
        <v>6</v>
      </c>
      <c r="O39" s="11"/>
      <c r="P39" s="11"/>
      <c r="Q39" s="11"/>
      <c r="R39" s="195">
        <v>68</v>
      </c>
      <c r="S39" s="11"/>
      <c r="T39" s="11"/>
      <c r="U39" s="11"/>
      <c r="V39" s="38"/>
    </row>
    <row r="40" spans="1:22" x14ac:dyDescent="0.25">
      <c r="A40" s="180" t="s">
        <v>99</v>
      </c>
      <c r="B40" s="256" t="s">
        <v>100</v>
      </c>
      <c r="C40" s="219"/>
      <c r="D40" s="33"/>
      <c r="E40" s="108">
        <v>3</v>
      </c>
      <c r="F40" s="108">
        <f t="shared" si="7"/>
        <v>82</v>
      </c>
      <c r="G40" s="108">
        <v>4</v>
      </c>
      <c r="H40" s="109">
        <f t="shared" si="8"/>
        <v>78</v>
      </c>
      <c r="I40" s="107">
        <v>32</v>
      </c>
      <c r="J40" s="108">
        <f t="shared" si="9"/>
        <v>50</v>
      </c>
      <c r="K40" s="33"/>
      <c r="L40" s="33"/>
      <c r="M40" s="108">
        <v>12</v>
      </c>
      <c r="N40" s="108">
        <v>6</v>
      </c>
      <c r="O40" s="11"/>
      <c r="P40" s="11"/>
      <c r="Q40" s="194">
        <v>82</v>
      </c>
      <c r="R40" s="33"/>
      <c r="S40" s="33"/>
      <c r="T40" s="33"/>
      <c r="U40" s="33"/>
      <c r="V40" s="34"/>
    </row>
    <row r="41" spans="1:22" ht="16.5" customHeight="1" x14ac:dyDescent="0.25">
      <c r="A41" s="180" t="s">
        <v>101</v>
      </c>
      <c r="B41" s="256" t="s">
        <v>34</v>
      </c>
      <c r="C41" s="219"/>
      <c r="D41" s="33">
        <v>4</v>
      </c>
      <c r="E41" s="33"/>
      <c r="F41" s="108">
        <f t="shared" si="7"/>
        <v>64</v>
      </c>
      <c r="G41" s="108">
        <v>2</v>
      </c>
      <c r="H41" s="109">
        <f t="shared" si="8"/>
        <v>62</v>
      </c>
      <c r="I41" s="107">
        <v>24</v>
      </c>
      <c r="J41" s="108">
        <f t="shared" si="9"/>
        <v>40</v>
      </c>
      <c r="K41" s="33"/>
      <c r="L41" s="33"/>
      <c r="M41" s="33">
        <v>12</v>
      </c>
      <c r="N41" s="33">
        <v>6</v>
      </c>
      <c r="O41" s="11"/>
      <c r="P41" s="11"/>
      <c r="Q41" s="33"/>
      <c r="R41" s="194">
        <v>64</v>
      </c>
      <c r="S41" s="33"/>
      <c r="T41" s="33"/>
      <c r="U41" s="33"/>
      <c r="V41" s="34"/>
    </row>
    <row r="42" spans="1:22" x14ac:dyDescent="0.25">
      <c r="A42" s="180" t="s">
        <v>102</v>
      </c>
      <c r="B42" s="256" t="s">
        <v>243</v>
      </c>
      <c r="C42" s="248"/>
      <c r="D42" s="11"/>
      <c r="E42" s="11">
        <v>6</v>
      </c>
      <c r="F42" s="104">
        <f t="shared" si="7"/>
        <v>136</v>
      </c>
      <c r="G42" s="104">
        <v>2</v>
      </c>
      <c r="H42" s="105">
        <f t="shared" si="8"/>
        <v>134</v>
      </c>
      <c r="I42" s="111">
        <v>24</v>
      </c>
      <c r="J42" s="104">
        <f t="shared" si="9"/>
        <v>112</v>
      </c>
      <c r="K42" s="11"/>
      <c r="L42" s="11"/>
      <c r="M42" s="152">
        <v>12</v>
      </c>
      <c r="N42" s="152">
        <v>6</v>
      </c>
      <c r="O42" s="11"/>
      <c r="P42" s="11"/>
      <c r="Q42" s="11"/>
      <c r="R42" s="195">
        <v>32</v>
      </c>
      <c r="S42" s="195">
        <v>74</v>
      </c>
      <c r="T42" s="195">
        <v>30</v>
      </c>
      <c r="U42" s="11"/>
      <c r="V42" s="38"/>
    </row>
    <row r="43" spans="1:22" x14ac:dyDescent="0.25">
      <c r="A43" s="180" t="s">
        <v>103</v>
      </c>
      <c r="B43" s="264" t="s">
        <v>244</v>
      </c>
      <c r="C43" s="238"/>
      <c r="D43" s="152">
        <v>3</v>
      </c>
      <c r="E43" s="152"/>
      <c r="F43" s="153">
        <f t="shared" si="7"/>
        <v>48</v>
      </c>
      <c r="G43" s="153">
        <v>2</v>
      </c>
      <c r="H43" s="154">
        <f t="shared" si="8"/>
        <v>46</v>
      </c>
      <c r="I43" s="155">
        <v>12</v>
      </c>
      <c r="J43" s="153">
        <f t="shared" si="9"/>
        <v>36</v>
      </c>
      <c r="K43" s="152"/>
      <c r="L43" s="152"/>
      <c r="M43" s="152"/>
      <c r="N43" s="152"/>
      <c r="O43" s="137"/>
      <c r="P43" s="137"/>
      <c r="Q43" s="194">
        <v>48</v>
      </c>
      <c r="R43" s="152"/>
      <c r="S43" s="152"/>
      <c r="T43" s="152"/>
      <c r="U43" s="152"/>
      <c r="V43" s="156"/>
    </row>
    <row r="44" spans="1:22" x14ac:dyDescent="0.25">
      <c r="A44" s="180" t="s">
        <v>105</v>
      </c>
      <c r="B44" s="264" t="s">
        <v>106</v>
      </c>
      <c r="C44" s="238"/>
      <c r="D44" s="152">
        <v>6</v>
      </c>
      <c r="E44" s="152"/>
      <c r="F44" s="153">
        <f t="shared" si="7"/>
        <v>72</v>
      </c>
      <c r="G44" s="153">
        <v>4</v>
      </c>
      <c r="H44" s="154">
        <f t="shared" si="8"/>
        <v>68</v>
      </c>
      <c r="I44" s="155">
        <v>56</v>
      </c>
      <c r="J44" s="153">
        <f t="shared" si="9"/>
        <v>16</v>
      </c>
      <c r="K44" s="152"/>
      <c r="L44" s="152"/>
      <c r="M44" s="152"/>
      <c r="N44" s="152"/>
      <c r="O44" s="137"/>
      <c r="P44" s="137"/>
      <c r="Q44" s="152"/>
      <c r="R44" s="152"/>
      <c r="S44" s="152"/>
      <c r="T44" s="194">
        <v>72</v>
      </c>
      <c r="U44" s="152"/>
      <c r="V44" s="156"/>
    </row>
    <row r="45" spans="1:22" x14ac:dyDescent="0.25">
      <c r="A45" s="180" t="s">
        <v>107</v>
      </c>
      <c r="B45" s="264" t="s">
        <v>108</v>
      </c>
      <c r="C45" s="249"/>
      <c r="D45" s="157">
        <v>7</v>
      </c>
      <c r="E45" s="157"/>
      <c r="F45" s="153">
        <f t="shared" si="7"/>
        <v>96</v>
      </c>
      <c r="G45" s="158">
        <v>2</v>
      </c>
      <c r="H45" s="154">
        <f t="shared" si="8"/>
        <v>94</v>
      </c>
      <c r="I45" s="159">
        <v>38</v>
      </c>
      <c r="J45" s="158">
        <f t="shared" si="9"/>
        <v>58</v>
      </c>
      <c r="K45" s="157"/>
      <c r="L45" s="157"/>
      <c r="M45" s="157"/>
      <c r="N45" s="157"/>
      <c r="O45" s="137"/>
      <c r="P45" s="137"/>
      <c r="Q45" s="157"/>
      <c r="R45" s="157"/>
      <c r="S45" s="157"/>
      <c r="T45" s="206">
        <v>42</v>
      </c>
      <c r="U45" s="206">
        <v>54</v>
      </c>
      <c r="V45" s="160"/>
    </row>
    <row r="46" spans="1:22" ht="30" x14ac:dyDescent="0.25">
      <c r="A46" s="180" t="s">
        <v>265</v>
      </c>
      <c r="B46" s="260" t="s">
        <v>245</v>
      </c>
      <c r="C46" s="249"/>
      <c r="D46" s="161"/>
      <c r="E46" s="161">
        <v>6</v>
      </c>
      <c r="F46" s="153">
        <f t="shared" si="7"/>
        <v>110</v>
      </c>
      <c r="G46" s="162">
        <v>4</v>
      </c>
      <c r="H46" s="163">
        <f t="shared" si="8"/>
        <v>106</v>
      </c>
      <c r="I46" s="164">
        <f>F46*40%</f>
        <v>44</v>
      </c>
      <c r="J46" s="162">
        <f t="shared" si="9"/>
        <v>66</v>
      </c>
      <c r="K46" s="161"/>
      <c r="L46" s="161"/>
      <c r="M46" s="161">
        <v>12</v>
      </c>
      <c r="N46" s="161">
        <v>6</v>
      </c>
      <c r="O46" s="137"/>
      <c r="P46" s="137"/>
      <c r="Q46" s="161"/>
      <c r="R46" s="161"/>
      <c r="S46" s="197">
        <v>48</v>
      </c>
      <c r="T46" s="197">
        <v>62</v>
      </c>
      <c r="U46" s="161"/>
      <c r="V46" s="165"/>
    </row>
    <row r="47" spans="1:22" x14ac:dyDescent="0.25">
      <c r="A47" s="180" t="s">
        <v>266</v>
      </c>
      <c r="B47" s="265" t="s">
        <v>104</v>
      </c>
      <c r="C47" s="219"/>
      <c r="D47" s="65">
        <v>7</v>
      </c>
      <c r="E47" s="65"/>
      <c r="F47" s="108">
        <f t="shared" si="7"/>
        <v>36</v>
      </c>
      <c r="G47" s="108">
        <v>2</v>
      </c>
      <c r="H47" s="109">
        <f t="shared" si="8"/>
        <v>34</v>
      </c>
      <c r="I47" s="108">
        <v>14</v>
      </c>
      <c r="J47" s="108">
        <f t="shared" si="9"/>
        <v>22</v>
      </c>
      <c r="K47" s="65"/>
      <c r="L47" s="65"/>
      <c r="M47" s="65"/>
      <c r="N47" s="65"/>
      <c r="O47" s="11"/>
      <c r="P47" s="11"/>
      <c r="Q47" s="65"/>
      <c r="R47" s="65"/>
      <c r="S47" s="65"/>
      <c r="T47" s="65"/>
      <c r="U47" s="194">
        <v>36</v>
      </c>
      <c r="V47" s="66"/>
    </row>
    <row r="48" spans="1:22" ht="30" customHeight="1" thickBot="1" x14ac:dyDescent="0.3">
      <c r="A48" s="181" t="s">
        <v>267</v>
      </c>
      <c r="B48" s="266" t="s">
        <v>246</v>
      </c>
      <c r="C48" s="220"/>
      <c r="D48" s="36">
        <v>7</v>
      </c>
      <c r="E48" s="36"/>
      <c r="F48" s="108">
        <f t="shared" si="7"/>
        <v>36</v>
      </c>
      <c r="G48" s="115">
        <v>2</v>
      </c>
      <c r="H48" s="116">
        <f t="shared" si="8"/>
        <v>34</v>
      </c>
      <c r="I48" s="115">
        <v>20</v>
      </c>
      <c r="J48" s="115">
        <f t="shared" si="9"/>
        <v>16</v>
      </c>
      <c r="K48" s="36"/>
      <c r="L48" s="36"/>
      <c r="M48" s="36"/>
      <c r="N48" s="36"/>
      <c r="O48" s="11"/>
      <c r="P48" s="11"/>
      <c r="Q48" s="36"/>
      <c r="R48" s="36"/>
      <c r="S48" s="36"/>
      <c r="T48" s="36"/>
      <c r="U48" s="203">
        <v>36</v>
      </c>
      <c r="V48" s="37"/>
    </row>
    <row r="49" spans="1:22" ht="15.75" thickBot="1" x14ac:dyDescent="0.3">
      <c r="A49" s="127" t="s">
        <v>31</v>
      </c>
      <c r="B49" s="127" t="s">
        <v>32</v>
      </c>
      <c r="C49" s="250"/>
      <c r="D49" s="170"/>
      <c r="E49" s="170"/>
      <c r="F49" s="170">
        <f t="shared" ref="F49:V49" si="10">F50+F56+F61+F66</f>
        <v>2540</v>
      </c>
      <c r="G49" s="170">
        <f t="shared" si="10"/>
        <v>28</v>
      </c>
      <c r="H49" s="171">
        <f t="shared" si="10"/>
        <v>2512</v>
      </c>
      <c r="I49" s="171">
        <f t="shared" si="10"/>
        <v>394</v>
      </c>
      <c r="J49" s="171">
        <f t="shared" si="10"/>
        <v>614</v>
      </c>
      <c r="K49" s="171">
        <f t="shared" si="10"/>
        <v>20</v>
      </c>
      <c r="L49" s="171">
        <f t="shared" si="10"/>
        <v>1152</v>
      </c>
      <c r="M49" s="171">
        <f t="shared" si="10"/>
        <v>48</v>
      </c>
      <c r="N49" s="171">
        <f t="shared" si="10"/>
        <v>24</v>
      </c>
      <c r="O49" s="171">
        <f t="shared" si="10"/>
        <v>0</v>
      </c>
      <c r="P49" s="171">
        <f t="shared" si="10"/>
        <v>0</v>
      </c>
      <c r="Q49" s="171">
        <f t="shared" si="10"/>
        <v>248</v>
      </c>
      <c r="R49" s="171">
        <f t="shared" si="10"/>
        <v>490</v>
      </c>
      <c r="S49" s="171">
        <f t="shared" si="10"/>
        <v>414</v>
      </c>
      <c r="T49" s="171">
        <f t="shared" si="10"/>
        <v>534</v>
      </c>
      <c r="U49" s="171">
        <f t="shared" si="10"/>
        <v>386</v>
      </c>
      <c r="V49" s="171">
        <f t="shared" si="10"/>
        <v>468</v>
      </c>
    </row>
    <row r="50" spans="1:22" ht="57" customHeight="1" x14ac:dyDescent="0.25">
      <c r="A50" s="360" t="s">
        <v>36</v>
      </c>
      <c r="B50" s="362" t="s">
        <v>247</v>
      </c>
      <c r="C50" s="364"/>
      <c r="D50" s="366"/>
      <c r="E50" s="366">
        <v>5</v>
      </c>
      <c r="F50" s="366">
        <f>SUM(F51:F55)</f>
        <v>652</v>
      </c>
      <c r="G50" s="366">
        <f>SUM(G51:G55)</f>
        <v>8</v>
      </c>
      <c r="H50" s="366">
        <f>SUM(H52:H55)</f>
        <v>644</v>
      </c>
      <c r="I50" s="366">
        <f t="shared" ref="I50:V50" si="11">SUM(I51:I55)</f>
        <v>146</v>
      </c>
      <c r="J50" s="366">
        <f t="shared" si="11"/>
        <v>218</v>
      </c>
      <c r="K50" s="366">
        <f t="shared" si="11"/>
        <v>20</v>
      </c>
      <c r="L50" s="366">
        <f t="shared" si="11"/>
        <v>288</v>
      </c>
      <c r="M50" s="366">
        <f t="shared" si="11"/>
        <v>12</v>
      </c>
      <c r="N50" s="366">
        <f t="shared" si="11"/>
        <v>6</v>
      </c>
      <c r="O50" s="366">
        <f t="shared" si="11"/>
        <v>0</v>
      </c>
      <c r="P50" s="366">
        <f t="shared" si="11"/>
        <v>0</v>
      </c>
      <c r="Q50" s="366">
        <f t="shared" si="11"/>
        <v>64</v>
      </c>
      <c r="R50" s="366">
        <f t="shared" si="11"/>
        <v>174</v>
      </c>
      <c r="S50" s="366">
        <f t="shared" si="11"/>
        <v>414</v>
      </c>
      <c r="T50" s="366">
        <f t="shared" si="11"/>
        <v>0</v>
      </c>
      <c r="U50" s="366">
        <f t="shared" si="11"/>
        <v>0</v>
      </c>
      <c r="V50" s="410">
        <f t="shared" si="11"/>
        <v>0</v>
      </c>
    </row>
    <row r="51" spans="1:22" ht="0.75" customHeight="1" thickBot="1" x14ac:dyDescent="0.3">
      <c r="A51" s="361"/>
      <c r="B51" s="363"/>
      <c r="C51" s="365"/>
      <c r="D51" s="367"/>
      <c r="E51" s="367"/>
      <c r="F51" s="367"/>
      <c r="G51" s="367"/>
      <c r="H51" s="367">
        <f t="shared" si="8"/>
        <v>0</v>
      </c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411"/>
    </row>
    <row r="52" spans="1:22" ht="45" x14ac:dyDescent="0.25">
      <c r="A52" s="207" t="s">
        <v>109</v>
      </c>
      <c r="B52" s="224" t="s">
        <v>248</v>
      </c>
      <c r="C52" s="217"/>
      <c r="D52" s="10"/>
      <c r="E52" s="10">
        <v>5</v>
      </c>
      <c r="F52" s="117">
        <f>Q52+R52+S52+T52+U52+V52</f>
        <v>224</v>
      </c>
      <c r="G52" s="117">
        <v>4</v>
      </c>
      <c r="H52" s="118">
        <f t="shared" si="8"/>
        <v>220</v>
      </c>
      <c r="I52" s="119">
        <v>90</v>
      </c>
      <c r="J52" s="117">
        <f>F52-I52</f>
        <v>134</v>
      </c>
      <c r="K52" s="10">
        <v>20</v>
      </c>
      <c r="L52" s="10"/>
      <c r="M52" s="10">
        <v>12</v>
      </c>
      <c r="N52" s="10">
        <v>6</v>
      </c>
      <c r="O52" s="10"/>
      <c r="P52" s="10"/>
      <c r="Q52" s="198">
        <v>32</v>
      </c>
      <c r="R52" s="198">
        <v>102</v>
      </c>
      <c r="S52" s="198">
        <v>90</v>
      </c>
      <c r="T52" s="10"/>
      <c r="U52" s="10"/>
      <c r="V52" s="35"/>
    </row>
    <row r="53" spans="1:22" ht="30" x14ac:dyDescent="0.25">
      <c r="A53" s="208" t="s">
        <v>110</v>
      </c>
      <c r="B53" s="225" t="s">
        <v>249</v>
      </c>
      <c r="C53" s="218"/>
      <c r="D53" s="74">
        <v>5</v>
      </c>
      <c r="E53" s="74"/>
      <c r="F53" s="172">
        <f>Q53+R53+S53+T53+U53+V53</f>
        <v>140</v>
      </c>
      <c r="G53" s="172">
        <v>4</v>
      </c>
      <c r="H53" s="191">
        <f t="shared" si="8"/>
        <v>136</v>
      </c>
      <c r="I53" s="120">
        <f>F53*40%</f>
        <v>56</v>
      </c>
      <c r="J53" s="172">
        <f>F53-I53</f>
        <v>84</v>
      </c>
      <c r="K53" s="74"/>
      <c r="L53" s="74"/>
      <c r="M53" s="74"/>
      <c r="N53" s="74"/>
      <c r="O53" s="74"/>
      <c r="P53" s="74"/>
      <c r="Q53" s="204">
        <v>32</v>
      </c>
      <c r="R53" s="204">
        <v>72</v>
      </c>
      <c r="S53" s="204">
        <v>36</v>
      </c>
      <c r="T53" s="74"/>
      <c r="U53" s="74"/>
      <c r="V53" s="76"/>
    </row>
    <row r="54" spans="1:22" x14ac:dyDescent="0.25">
      <c r="A54" s="209" t="s">
        <v>37</v>
      </c>
      <c r="B54" s="226" t="s">
        <v>39</v>
      </c>
      <c r="C54" s="219"/>
      <c r="D54" s="150">
        <v>5</v>
      </c>
      <c r="E54" s="150"/>
      <c r="F54" s="172">
        <f>Q54+R54+S54+T54+U54+V54</f>
        <v>72</v>
      </c>
      <c r="G54" s="192"/>
      <c r="H54" s="148">
        <f>SUM(O54:V54)</f>
        <v>72</v>
      </c>
      <c r="I54" s="192"/>
      <c r="J54" s="192"/>
      <c r="K54" s="150"/>
      <c r="L54" s="150">
        <f>SUM(O54:V54)</f>
        <v>72</v>
      </c>
      <c r="M54" s="150"/>
      <c r="N54" s="150"/>
      <c r="O54" s="150"/>
      <c r="P54" s="150"/>
      <c r="Q54" s="150"/>
      <c r="R54" s="150"/>
      <c r="S54" s="201">
        <v>72</v>
      </c>
      <c r="T54" s="150"/>
      <c r="U54" s="150"/>
      <c r="V54" s="193"/>
    </row>
    <row r="55" spans="1:22" ht="15.75" thickBot="1" x14ac:dyDescent="0.3">
      <c r="A55" s="210" t="s">
        <v>38</v>
      </c>
      <c r="B55" s="301" t="s">
        <v>40</v>
      </c>
      <c r="C55" s="245"/>
      <c r="D55" s="288">
        <v>5</v>
      </c>
      <c r="E55" s="288"/>
      <c r="F55" s="289">
        <f>Q55+R55+S55+T55+U55+V55</f>
        <v>216</v>
      </c>
      <c r="G55" s="290"/>
      <c r="H55" s="291">
        <f>SUM(O55:V55)</f>
        <v>216</v>
      </c>
      <c r="I55" s="290"/>
      <c r="J55" s="290"/>
      <c r="K55" s="288"/>
      <c r="L55" s="288">
        <f>SUM(O55:V55)</f>
        <v>216</v>
      </c>
      <c r="M55" s="288"/>
      <c r="N55" s="288"/>
      <c r="O55" s="288"/>
      <c r="P55" s="288"/>
      <c r="Q55" s="288"/>
      <c r="R55" s="288"/>
      <c r="S55" s="292">
        <v>216</v>
      </c>
      <c r="T55" s="288"/>
      <c r="U55" s="288"/>
      <c r="V55" s="293"/>
    </row>
    <row r="56" spans="1:22" ht="95.25" thickBot="1" x14ac:dyDescent="0.3">
      <c r="A56" s="267" t="s">
        <v>41</v>
      </c>
      <c r="B56" s="302" t="s">
        <v>257</v>
      </c>
      <c r="C56" s="135"/>
      <c r="D56" s="135"/>
      <c r="E56" s="135">
        <v>8</v>
      </c>
      <c r="F56" s="135">
        <f>SUM(F57:F60)</f>
        <v>734</v>
      </c>
      <c r="G56" s="135">
        <f>SUM(G57:G58)</f>
        <v>8</v>
      </c>
      <c r="H56" s="135">
        <f>SUM(H57:H60)</f>
        <v>726</v>
      </c>
      <c r="I56" s="135">
        <f t="shared" ref="I56:S56" si="12">SUM(I57:I57)</f>
        <v>82</v>
      </c>
      <c r="J56" s="135">
        <f t="shared" si="12"/>
        <v>114</v>
      </c>
      <c r="K56" s="135">
        <f t="shared" si="12"/>
        <v>0</v>
      </c>
      <c r="L56" s="135">
        <f>L59+L60</f>
        <v>324</v>
      </c>
      <c r="M56" s="135">
        <f>SUM(M57:M60)</f>
        <v>12</v>
      </c>
      <c r="N56" s="135">
        <f>SUM(N57:N60)</f>
        <v>6</v>
      </c>
      <c r="O56" s="135">
        <f t="shared" si="12"/>
        <v>0</v>
      </c>
      <c r="P56" s="135">
        <f t="shared" si="12"/>
        <v>0</v>
      </c>
      <c r="Q56" s="135">
        <f t="shared" si="12"/>
        <v>0</v>
      </c>
      <c r="R56" s="135">
        <f t="shared" si="12"/>
        <v>0</v>
      </c>
      <c r="S56" s="135">
        <f t="shared" si="12"/>
        <v>0</v>
      </c>
      <c r="T56" s="135">
        <f>SUM(T57:T60)</f>
        <v>286</v>
      </c>
      <c r="U56" s="135">
        <f>SUM(U57:U60)</f>
        <v>196</v>
      </c>
      <c r="V56" s="136">
        <f>SUM(V57:V60)</f>
        <v>252</v>
      </c>
    </row>
    <row r="57" spans="1:22" ht="45.75" customHeight="1" x14ac:dyDescent="0.25">
      <c r="A57" s="211" t="s">
        <v>42</v>
      </c>
      <c r="B57" s="228" t="s">
        <v>258</v>
      </c>
      <c r="C57" s="294"/>
      <c r="D57" s="295"/>
      <c r="E57" s="295">
        <v>7</v>
      </c>
      <c r="F57" s="296">
        <f>Q57+R57+S57+T57+U57+V57</f>
        <v>196</v>
      </c>
      <c r="G57" s="296">
        <v>4</v>
      </c>
      <c r="H57" s="297">
        <f>SUM(O57:V57)-G57</f>
        <v>192</v>
      </c>
      <c r="I57" s="296">
        <v>82</v>
      </c>
      <c r="J57" s="296">
        <f>F57-I57</f>
        <v>114</v>
      </c>
      <c r="K57" s="295"/>
      <c r="L57" s="298"/>
      <c r="M57" s="295">
        <v>12</v>
      </c>
      <c r="N57" s="295">
        <v>6</v>
      </c>
      <c r="O57" s="295"/>
      <c r="P57" s="295"/>
      <c r="Q57" s="295"/>
      <c r="R57" s="295"/>
      <c r="S57" s="295"/>
      <c r="T57" s="299">
        <v>128</v>
      </c>
      <c r="U57" s="299">
        <v>68</v>
      </c>
      <c r="V57" s="300"/>
    </row>
    <row r="58" spans="1:22" ht="45.75" customHeight="1" x14ac:dyDescent="0.25">
      <c r="A58" s="212" t="s">
        <v>252</v>
      </c>
      <c r="B58" s="228" t="s">
        <v>259</v>
      </c>
      <c r="C58" s="221"/>
      <c r="D58" s="74">
        <v>8</v>
      </c>
      <c r="E58" s="74"/>
      <c r="F58" s="106">
        <f>Q58+R58+S58+T58+U58+V58</f>
        <v>214</v>
      </c>
      <c r="G58" s="172">
        <v>4</v>
      </c>
      <c r="H58" s="173">
        <f>SUM(O58:V58)-G58</f>
        <v>210</v>
      </c>
      <c r="I58" s="172">
        <v>72</v>
      </c>
      <c r="J58" s="172">
        <f>F58-I58</f>
        <v>142</v>
      </c>
      <c r="K58" s="74">
        <v>20</v>
      </c>
      <c r="L58" s="73"/>
      <c r="M58" s="74"/>
      <c r="N58" s="74"/>
      <c r="O58" s="74"/>
      <c r="P58" s="74"/>
      <c r="Q58" s="74"/>
      <c r="R58" s="74"/>
      <c r="S58" s="74"/>
      <c r="T58" s="204">
        <v>86</v>
      </c>
      <c r="U58" s="204">
        <v>92</v>
      </c>
      <c r="V58" s="330">
        <v>36</v>
      </c>
    </row>
    <row r="59" spans="1:22" x14ac:dyDescent="0.25">
      <c r="A59" s="213" t="s">
        <v>43</v>
      </c>
      <c r="B59" s="229" t="s">
        <v>39</v>
      </c>
      <c r="C59" s="219"/>
      <c r="D59" s="33" t="s">
        <v>224</v>
      </c>
      <c r="E59" s="33"/>
      <c r="F59" s="108">
        <f>Q59+R59+S59+T59+U59+V59</f>
        <v>144</v>
      </c>
      <c r="G59" s="102"/>
      <c r="H59" s="108">
        <f>SUM(O59:V59)</f>
        <v>144</v>
      </c>
      <c r="I59" s="102"/>
      <c r="J59" s="102"/>
      <c r="K59" s="33"/>
      <c r="L59" s="33">
        <f>SUM(O59:V59)</f>
        <v>144</v>
      </c>
      <c r="M59" s="33"/>
      <c r="N59" s="33"/>
      <c r="O59" s="33"/>
      <c r="P59" s="33"/>
      <c r="Q59" s="33"/>
      <c r="R59" s="33"/>
      <c r="S59" s="33"/>
      <c r="T59" s="194">
        <v>72</v>
      </c>
      <c r="U59" s="194">
        <v>36</v>
      </c>
      <c r="V59" s="272">
        <v>36</v>
      </c>
    </row>
    <row r="60" spans="1:22" ht="15.75" thickBot="1" x14ac:dyDescent="0.3">
      <c r="A60" s="214" t="s">
        <v>44</v>
      </c>
      <c r="B60" s="230" t="s">
        <v>40</v>
      </c>
      <c r="C60" s="220"/>
      <c r="D60" s="36" t="s">
        <v>224</v>
      </c>
      <c r="E60" s="36"/>
      <c r="F60" s="108">
        <f>Q60+R60+S60+T60+U60+V60</f>
        <v>180</v>
      </c>
      <c r="G60" s="103"/>
      <c r="H60" s="115">
        <f>SUM(O60:V60)</f>
        <v>180</v>
      </c>
      <c r="I60" s="103"/>
      <c r="J60" s="103"/>
      <c r="K60" s="36"/>
      <c r="L60" s="36">
        <f>SUM(O60:V60)</f>
        <v>180</v>
      </c>
      <c r="M60" s="36"/>
      <c r="N60" s="36"/>
      <c r="O60" s="36"/>
      <c r="P60" s="36"/>
      <c r="Q60" s="36"/>
      <c r="R60" s="36"/>
      <c r="S60" s="36"/>
      <c r="T60" s="36"/>
      <c r="U60" s="36"/>
      <c r="V60" s="273">
        <v>180</v>
      </c>
    </row>
    <row r="61" spans="1:22" ht="79.5" thickBot="1" x14ac:dyDescent="0.3">
      <c r="A61" s="270" t="s">
        <v>45</v>
      </c>
      <c r="B61" s="269" t="s">
        <v>260</v>
      </c>
      <c r="C61" s="222"/>
      <c r="D61" s="135"/>
      <c r="E61" s="135">
        <v>8</v>
      </c>
      <c r="F61" s="135">
        <f>SUM(F62:F65)</f>
        <v>654</v>
      </c>
      <c r="G61" s="135">
        <f>SUM(G62:G63)</f>
        <v>8</v>
      </c>
      <c r="H61" s="135">
        <f>SUM(H62:H65)</f>
        <v>646</v>
      </c>
      <c r="I61" s="135">
        <f t="shared" ref="I61:S61" si="13">SUM(I62:I62)</f>
        <v>66</v>
      </c>
      <c r="J61" s="135">
        <f t="shared" si="13"/>
        <v>98</v>
      </c>
      <c r="K61" s="135">
        <f t="shared" si="13"/>
        <v>0</v>
      </c>
      <c r="L61" s="135">
        <f>L64+L65</f>
        <v>324</v>
      </c>
      <c r="M61" s="135">
        <f>SUM(M62:M65)</f>
        <v>12</v>
      </c>
      <c r="N61" s="135">
        <f>SUM(N62:N65)</f>
        <v>6</v>
      </c>
      <c r="O61" s="135">
        <f t="shared" si="13"/>
        <v>0</v>
      </c>
      <c r="P61" s="135">
        <f t="shared" si="13"/>
        <v>0</v>
      </c>
      <c r="Q61" s="135">
        <f t="shared" si="13"/>
        <v>0</v>
      </c>
      <c r="R61" s="135">
        <f t="shared" si="13"/>
        <v>0</v>
      </c>
      <c r="S61" s="135">
        <f t="shared" si="13"/>
        <v>0</v>
      </c>
      <c r="T61" s="135">
        <f>SUM(T62:T65)</f>
        <v>248</v>
      </c>
      <c r="U61" s="135">
        <f>SUM(U62:U65)</f>
        <v>190</v>
      </c>
      <c r="V61" s="136">
        <f>SUM(V62:V65)</f>
        <v>216</v>
      </c>
    </row>
    <row r="62" spans="1:22" ht="21" customHeight="1" x14ac:dyDescent="0.25">
      <c r="A62" s="215" t="s">
        <v>46</v>
      </c>
      <c r="B62" s="231" t="s">
        <v>261</v>
      </c>
      <c r="C62" s="221"/>
      <c r="D62" s="74"/>
      <c r="E62" s="74">
        <v>7</v>
      </c>
      <c r="F62" s="74">
        <f>Q62+R62+S62+T62+U62+V62</f>
        <v>164</v>
      </c>
      <c r="G62" s="74">
        <v>4</v>
      </c>
      <c r="H62" s="75">
        <f>SUM(O62:V62)-G62</f>
        <v>160</v>
      </c>
      <c r="I62" s="74">
        <v>66</v>
      </c>
      <c r="J62" s="74">
        <f>F62-I62</f>
        <v>98</v>
      </c>
      <c r="K62" s="74"/>
      <c r="L62" s="73"/>
      <c r="M62" s="73">
        <v>12</v>
      </c>
      <c r="N62" s="73">
        <v>6</v>
      </c>
      <c r="O62" s="74"/>
      <c r="P62" s="74"/>
      <c r="Q62" s="74"/>
      <c r="R62" s="74"/>
      <c r="S62" s="74"/>
      <c r="T62" s="204">
        <v>92</v>
      </c>
      <c r="U62" s="204">
        <v>72</v>
      </c>
      <c r="V62" s="76"/>
    </row>
    <row r="63" spans="1:22" ht="26.25" x14ac:dyDescent="0.25">
      <c r="A63" s="215" t="s">
        <v>263</v>
      </c>
      <c r="B63" s="232" t="s">
        <v>262</v>
      </c>
      <c r="C63" s="221"/>
      <c r="D63" s="74">
        <v>7</v>
      </c>
      <c r="E63" s="74"/>
      <c r="F63" s="74">
        <f>Q63+R63+S63+T63+U63+V63</f>
        <v>166</v>
      </c>
      <c r="G63" s="74">
        <v>4</v>
      </c>
      <c r="H63" s="75">
        <f>SUM(O63:V63)-G63</f>
        <v>162</v>
      </c>
      <c r="I63" s="74">
        <v>66</v>
      </c>
      <c r="J63" s="74">
        <f>F63-I63</f>
        <v>100</v>
      </c>
      <c r="K63" s="74"/>
      <c r="L63" s="73"/>
      <c r="M63" s="73"/>
      <c r="N63" s="73"/>
      <c r="O63" s="74"/>
      <c r="P63" s="74"/>
      <c r="Q63" s="74"/>
      <c r="R63" s="74"/>
      <c r="S63" s="74"/>
      <c r="T63" s="204">
        <v>84</v>
      </c>
      <c r="U63" s="204">
        <v>82</v>
      </c>
      <c r="V63" s="76"/>
    </row>
    <row r="64" spans="1:22" x14ac:dyDescent="0.25">
      <c r="A64" s="216" t="s">
        <v>47</v>
      </c>
      <c r="B64" s="233" t="s">
        <v>39</v>
      </c>
      <c r="C64" s="219"/>
      <c r="D64" s="33">
        <v>8</v>
      </c>
      <c r="E64" s="33"/>
      <c r="F64" s="33">
        <f>Q64+R64+S64+T64+U64+V64</f>
        <v>144</v>
      </c>
      <c r="G64" s="33"/>
      <c r="H64" s="190">
        <f>SUM(O64:V64)</f>
        <v>144</v>
      </c>
      <c r="I64" s="33"/>
      <c r="J64" s="33"/>
      <c r="K64" s="33"/>
      <c r="L64" s="33">
        <f>SUM(O64:V64)</f>
        <v>144</v>
      </c>
      <c r="M64" s="33"/>
      <c r="N64" s="33"/>
      <c r="O64" s="33"/>
      <c r="P64" s="33"/>
      <c r="Q64" s="33"/>
      <c r="R64" s="33"/>
      <c r="S64" s="33"/>
      <c r="T64" s="194">
        <v>72</v>
      </c>
      <c r="U64" s="194">
        <v>36</v>
      </c>
      <c r="V64" s="272">
        <v>36</v>
      </c>
    </row>
    <row r="65" spans="1:22" ht="15.75" thickBot="1" x14ac:dyDescent="0.3">
      <c r="A65" s="210" t="s">
        <v>48</v>
      </c>
      <c r="B65" s="227" t="s">
        <v>40</v>
      </c>
      <c r="C65" s="220"/>
      <c r="D65" s="36">
        <v>8</v>
      </c>
      <c r="E65" s="36"/>
      <c r="F65" s="33">
        <f>Q65+R65+S65+T65+U65+V65</f>
        <v>180</v>
      </c>
      <c r="G65" s="36"/>
      <c r="H65" s="190">
        <f>SUM(O65:V65)</f>
        <v>180</v>
      </c>
      <c r="I65" s="36"/>
      <c r="J65" s="36"/>
      <c r="K65" s="36"/>
      <c r="L65" s="36">
        <f>SUM(O65:V65)</f>
        <v>180</v>
      </c>
      <c r="M65" s="36"/>
      <c r="N65" s="36"/>
      <c r="O65" s="36"/>
      <c r="P65" s="36"/>
      <c r="Q65" s="36"/>
      <c r="R65" s="36"/>
      <c r="S65" s="36"/>
      <c r="T65" s="36"/>
      <c r="U65" s="36"/>
      <c r="V65" s="273">
        <v>180</v>
      </c>
    </row>
    <row r="66" spans="1:22" ht="48" thickBot="1" x14ac:dyDescent="0.3">
      <c r="A66" s="268" t="s">
        <v>111</v>
      </c>
      <c r="B66" s="234" t="s">
        <v>112</v>
      </c>
      <c r="C66" s="223"/>
      <c r="D66" s="134"/>
      <c r="E66" s="271" t="s">
        <v>268</v>
      </c>
      <c r="F66" s="134">
        <f>SUM(F67:F69)</f>
        <v>500</v>
      </c>
      <c r="G66" s="134">
        <f t="shared" ref="G66:V66" si="14">SUM(G67)</f>
        <v>4</v>
      </c>
      <c r="H66" s="134">
        <f>SUM(H67:H69)</f>
        <v>496</v>
      </c>
      <c r="I66" s="134">
        <f t="shared" si="14"/>
        <v>100</v>
      </c>
      <c r="J66" s="134">
        <f t="shared" si="14"/>
        <v>184</v>
      </c>
      <c r="K66" s="134">
        <f t="shared" si="14"/>
        <v>0</v>
      </c>
      <c r="L66" s="134">
        <f>L68+L69</f>
        <v>216</v>
      </c>
      <c r="M66" s="134">
        <f>SUM(M67:M69)</f>
        <v>12</v>
      </c>
      <c r="N66" s="134">
        <f>SUM(N67:N69)</f>
        <v>6</v>
      </c>
      <c r="O66" s="134">
        <f t="shared" si="14"/>
        <v>0</v>
      </c>
      <c r="P66" s="134">
        <f t="shared" si="14"/>
        <v>0</v>
      </c>
      <c r="Q66" s="134">
        <f t="shared" si="14"/>
        <v>184</v>
      </c>
      <c r="R66" s="134">
        <f>SUM(R67,R68,R69)</f>
        <v>316</v>
      </c>
      <c r="S66" s="134">
        <f t="shared" si="14"/>
        <v>0</v>
      </c>
      <c r="T66" s="134">
        <f t="shared" si="14"/>
        <v>0</v>
      </c>
      <c r="U66" s="134">
        <f t="shared" si="14"/>
        <v>0</v>
      </c>
      <c r="V66" s="134">
        <f t="shared" si="14"/>
        <v>0</v>
      </c>
    </row>
    <row r="67" spans="1:22" ht="47.25" x14ac:dyDescent="0.25">
      <c r="A67" s="303" t="s">
        <v>189</v>
      </c>
      <c r="B67" s="304" t="s">
        <v>190</v>
      </c>
      <c r="C67" s="305"/>
      <c r="D67" s="305"/>
      <c r="E67" s="305">
        <v>4</v>
      </c>
      <c r="F67" s="305">
        <f>Q67+R67+S67+T67+U67+V67</f>
        <v>284</v>
      </c>
      <c r="G67" s="305">
        <v>4</v>
      </c>
      <c r="H67" s="306">
        <f>SUM(O67:V67)-G67</f>
        <v>280</v>
      </c>
      <c r="I67" s="305">
        <v>100</v>
      </c>
      <c r="J67" s="305">
        <f>F67-I67</f>
        <v>184</v>
      </c>
      <c r="K67" s="305"/>
      <c r="L67" s="305"/>
      <c r="M67" s="305">
        <v>12</v>
      </c>
      <c r="N67" s="305">
        <v>6</v>
      </c>
      <c r="O67" s="305"/>
      <c r="P67" s="305"/>
      <c r="Q67" s="198">
        <v>184</v>
      </c>
      <c r="R67" s="198">
        <v>100</v>
      </c>
      <c r="S67" s="305"/>
      <c r="T67" s="305"/>
      <c r="U67" s="305"/>
      <c r="V67" s="307"/>
    </row>
    <row r="68" spans="1:22" x14ac:dyDescent="0.25">
      <c r="A68" s="308" t="s">
        <v>194</v>
      </c>
      <c r="B68" s="309" t="s">
        <v>39</v>
      </c>
      <c r="C68" s="310"/>
      <c r="D68" s="310">
        <v>4</v>
      </c>
      <c r="E68" s="310"/>
      <c r="F68" s="310">
        <f>Q68+R68+S68+T68+U68+V68</f>
        <v>72</v>
      </c>
      <c r="G68" s="310"/>
      <c r="H68" s="311">
        <v>72</v>
      </c>
      <c r="I68" s="310"/>
      <c r="J68" s="310"/>
      <c r="K68" s="310"/>
      <c r="L68" s="310">
        <f>SUM(O68:V68)</f>
        <v>72</v>
      </c>
      <c r="M68" s="310"/>
      <c r="N68" s="310"/>
      <c r="O68" s="310"/>
      <c r="P68" s="310"/>
      <c r="Q68" s="310"/>
      <c r="R68" s="194">
        <v>72</v>
      </c>
      <c r="S68" s="312"/>
      <c r="T68" s="312"/>
      <c r="U68" s="312"/>
      <c r="V68" s="313"/>
    </row>
    <row r="69" spans="1:22" x14ac:dyDescent="0.25">
      <c r="A69" s="308" t="s">
        <v>195</v>
      </c>
      <c r="B69" s="309" t="s">
        <v>40</v>
      </c>
      <c r="C69" s="310"/>
      <c r="D69" s="310">
        <v>4</v>
      </c>
      <c r="E69" s="310"/>
      <c r="F69" s="310">
        <f>SUM(O69:V69)</f>
        <v>144</v>
      </c>
      <c r="G69" s="310"/>
      <c r="H69" s="310">
        <v>144</v>
      </c>
      <c r="I69" s="310"/>
      <c r="J69" s="310"/>
      <c r="K69" s="310"/>
      <c r="L69" s="310">
        <f>SUM(O69:V69)</f>
        <v>144</v>
      </c>
      <c r="M69" s="310"/>
      <c r="N69" s="310"/>
      <c r="O69" s="310"/>
      <c r="P69" s="310"/>
      <c r="Q69" s="310"/>
      <c r="R69" s="194">
        <v>144</v>
      </c>
      <c r="S69" s="312"/>
      <c r="T69" s="312"/>
      <c r="U69" s="312"/>
      <c r="V69" s="313"/>
    </row>
    <row r="70" spans="1:22" x14ac:dyDescent="0.25">
      <c r="A70" s="314" t="s">
        <v>49</v>
      </c>
      <c r="B70" s="315" t="s">
        <v>50</v>
      </c>
      <c r="C70" s="309"/>
      <c r="D70" s="309"/>
      <c r="E70" s="309"/>
      <c r="F70" s="310">
        <f>SUM(U70:V70)</f>
        <v>144</v>
      </c>
      <c r="G70" s="309"/>
      <c r="H70" s="312">
        <v>144</v>
      </c>
      <c r="I70" s="309"/>
      <c r="J70" s="309"/>
      <c r="K70" s="309"/>
      <c r="L70" s="312">
        <v>144</v>
      </c>
      <c r="M70" s="309"/>
      <c r="N70" s="309"/>
      <c r="O70" s="309"/>
      <c r="P70" s="309"/>
      <c r="Q70" s="309"/>
      <c r="R70" s="309"/>
      <c r="S70" s="309"/>
      <c r="T70" s="309"/>
      <c r="U70" s="309"/>
      <c r="V70" s="316">
        <v>144</v>
      </c>
    </row>
    <row r="71" spans="1:22" x14ac:dyDescent="0.25">
      <c r="A71" s="12"/>
      <c r="B71" s="19" t="s">
        <v>14</v>
      </c>
      <c r="C71" s="4"/>
      <c r="D71" s="4"/>
      <c r="E71" s="4"/>
      <c r="F71" s="152">
        <f>SUM(P71:V71)</f>
        <v>288</v>
      </c>
      <c r="G71" s="4"/>
      <c r="H71" s="4"/>
      <c r="I71" s="4"/>
      <c r="J71" s="4"/>
      <c r="K71" s="4"/>
      <c r="L71" s="4"/>
      <c r="M71" s="11"/>
      <c r="N71" s="11"/>
      <c r="O71" s="4"/>
      <c r="P71" s="152">
        <v>72</v>
      </c>
      <c r="Q71" s="152">
        <v>36</v>
      </c>
      <c r="R71" s="152">
        <v>36</v>
      </c>
      <c r="S71" s="152">
        <v>36</v>
      </c>
      <c r="T71" s="152">
        <v>36</v>
      </c>
      <c r="U71" s="152">
        <v>36</v>
      </c>
      <c r="V71" s="156">
        <v>36</v>
      </c>
    </row>
    <row r="72" spans="1:22" x14ac:dyDescent="0.25">
      <c r="A72" s="344" t="s">
        <v>51</v>
      </c>
      <c r="B72" s="345"/>
      <c r="C72" s="4"/>
      <c r="D72" s="4"/>
      <c r="E72" s="4"/>
      <c r="F72" s="79"/>
      <c r="G72" s="79">
        <f>SUM(G30+G37+G49)</f>
        <v>66</v>
      </c>
      <c r="H72" s="4"/>
      <c r="I72" s="4"/>
      <c r="J72" s="4"/>
      <c r="K72" s="4"/>
      <c r="L72" s="4"/>
      <c r="M72" s="4"/>
      <c r="N72" s="4"/>
      <c r="O72" s="4"/>
      <c r="P72" s="4"/>
      <c r="Q72" s="152"/>
      <c r="R72" s="152"/>
      <c r="S72" s="152"/>
      <c r="T72" s="152"/>
      <c r="U72" s="137"/>
      <c r="V72" s="156"/>
    </row>
    <row r="73" spans="1:22" x14ac:dyDescent="0.25">
      <c r="A73" s="346" t="s">
        <v>269</v>
      </c>
      <c r="B73" s="347"/>
      <c r="C73" s="4"/>
      <c r="D73" s="4"/>
      <c r="E73" s="4"/>
      <c r="F73" s="121">
        <f>SUM(F9+F29)</f>
        <v>5904</v>
      </c>
      <c r="G73" s="80">
        <f>G9+G30+G37+G49</f>
        <v>66</v>
      </c>
      <c r="H73" s="80">
        <f>H9+H30+H37+H49</f>
        <v>5122</v>
      </c>
      <c r="I73" s="83">
        <f>I9+I30++I37+I49</f>
        <v>1380</v>
      </c>
      <c r="J73" s="83">
        <f>J9+J30+J37+J49</f>
        <v>2164</v>
      </c>
      <c r="K73" s="80">
        <v>40</v>
      </c>
      <c r="L73" s="80">
        <f>L50+L56+L61+L66+L70</f>
        <v>1296</v>
      </c>
      <c r="M73" s="80">
        <f>M9+M30+M37+M49</f>
        <v>168</v>
      </c>
      <c r="N73" s="80">
        <f>N67+N62+N57+N53+N52+N51+N37+N30+N9</f>
        <v>84</v>
      </c>
      <c r="O73" s="71">
        <v>612</v>
      </c>
      <c r="P73" s="71">
        <v>792</v>
      </c>
      <c r="Q73" s="71">
        <f t="shared" ref="Q73:V73" si="15">SUM(Q49+Q37+Q30)</f>
        <v>576</v>
      </c>
      <c r="R73" s="71">
        <f t="shared" si="15"/>
        <v>828</v>
      </c>
      <c r="S73" s="71">
        <f t="shared" si="15"/>
        <v>576</v>
      </c>
      <c r="T73" s="71">
        <f t="shared" si="15"/>
        <v>828</v>
      </c>
      <c r="U73" s="71">
        <f t="shared" si="15"/>
        <v>576</v>
      </c>
      <c r="V73" s="81">
        <f t="shared" si="15"/>
        <v>468</v>
      </c>
    </row>
    <row r="74" spans="1:22" ht="15.75" thickBot="1" x14ac:dyDescent="0.3">
      <c r="A74" s="20" t="s">
        <v>53</v>
      </c>
      <c r="B74" s="21" t="s">
        <v>54</v>
      </c>
      <c r="C74" s="5"/>
      <c r="D74" s="5"/>
      <c r="E74" s="5"/>
      <c r="F74" s="36">
        <f>SUM(U74:V74)</f>
        <v>216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39">
        <v>216</v>
      </c>
    </row>
    <row r="75" spans="1:22" ht="15.75" x14ac:dyDescent="0.25">
      <c r="A75" s="317"/>
      <c r="B75" s="318"/>
      <c r="C75" s="318"/>
      <c r="D75" s="318"/>
      <c r="E75" s="318"/>
      <c r="F75" s="318"/>
      <c r="G75" s="319"/>
      <c r="H75" s="396" t="s">
        <v>52</v>
      </c>
      <c r="I75" s="274" t="s">
        <v>57</v>
      </c>
      <c r="J75" s="275"/>
      <c r="K75" s="276"/>
      <c r="L75" s="276"/>
      <c r="M75" s="276"/>
      <c r="N75" s="277"/>
      <c r="O75" s="16">
        <v>612</v>
      </c>
      <c r="P75" s="16">
        <v>792</v>
      </c>
      <c r="Q75" s="16">
        <v>576</v>
      </c>
      <c r="R75" s="16">
        <v>612</v>
      </c>
      <c r="S75" s="16">
        <v>288</v>
      </c>
      <c r="T75" s="16">
        <v>684</v>
      </c>
      <c r="U75" s="16">
        <v>504</v>
      </c>
      <c r="V75" s="285">
        <v>36</v>
      </c>
    </row>
    <row r="76" spans="1:22" ht="15.75" x14ac:dyDescent="0.25">
      <c r="A76" s="320" t="s">
        <v>55</v>
      </c>
      <c r="B76" s="321"/>
      <c r="C76" s="321"/>
      <c r="D76" s="321"/>
      <c r="E76" s="321"/>
      <c r="F76" s="321"/>
      <c r="G76" s="322"/>
      <c r="H76" s="397"/>
      <c r="I76" s="399" t="s">
        <v>58</v>
      </c>
      <c r="J76" s="400"/>
      <c r="K76" s="400"/>
      <c r="L76" s="400"/>
      <c r="M76" s="400"/>
      <c r="N76" s="401"/>
      <c r="O76" s="137">
        <v>0</v>
      </c>
      <c r="P76" s="137">
        <v>0</v>
      </c>
      <c r="Q76" s="137">
        <v>0</v>
      </c>
      <c r="R76" s="137">
        <f>R68+R64+R59+R54</f>
        <v>72</v>
      </c>
      <c r="S76" s="137">
        <v>72</v>
      </c>
      <c r="T76" s="137">
        <f>T68+T64+T59+T54</f>
        <v>144</v>
      </c>
      <c r="U76" s="137">
        <v>72</v>
      </c>
      <c r="V76" s="286">
        <f>V68+V64+V59+V54</f>
        <v>72</v>
      </c>
    </row>
    <row r="77" spans="1:22" ht="23.25" customHeight="1" x14ac:dyDescent="0.25">
      <c r="A77" s="323" t="s">
        <v>56</v>
      </c>
      <c r="B77" s="324"/>
      <c r="C77" s="321"/>
      <c r="D77" s="321"/>
      <c r="E77" s="321"/>
      <c r="F77" s="321"/>
      <c r="G77" s="322"/>
      <c r="H77" s="397"/>
      <c r="I77" s="402" t="s">
        <v>59</v>
      </c>
      <c r="J77" s="403"/>
      <c r="K77" s="403"/>
      <c r="L77" s="403"/>
      <c r="M77" s="403"/>
      <c r="N77" s="404"/>
      <c r="O77" s="137">
        <v>0</v>
      </c>
      <c r="P77" s="137">
        <v>0</v>
      </c>
      <c r="Q77" s="137">
        <v>0</v>
      </c>
      <c r="R77" s="137">
        <f>R69+R65+R60+R55</f>
        <v>144</v>
      </c>
      <c r="S77" s="137">
        <v>216</v>
      </c>
      <c r="T77" s="137">
        <f>T69+T65+T60+T55</f>
        <v>0</v>
      </c>
      <c r="U77" s="137">
        <v>0</v>
      </c>
      <c r="V77" s="286">
        <f>V69+V65+V60+V55</f>
        <v>360</v>
      </c>
    </row>
    <row r="78" spans="1:22" ht="24" customHeight="1" x14ac:dyDescent="0.25">
      <c r="A78" s="325" t="s">
        <v>270</v>
      </c>
      <c r="B78" s="321"/>
      <c r="C78" s="321"/>
      <c r="D78" s="321"/>
      <c r="E78" s="321"/>
      <c r="F78" s="321"/>
      <c r="G78" s="322"/>
      <c r="H78" s="397"/>
      <c r="I78" s="405" t="s">
        <v>60</v>
      </c>
      <c r="J78" s="406"/>
      <c r="K78" s="406"/>
      <c r="L78" s="406"/>
      <c r="M78" s="406"/>
      <c r="N78" s="407"/>
      <c r="O78" s="137">
        <v>0</v>
      </c>
      <c r="P78" s="137">
        <v>0</v>
      </c>
      <c r="Q78" s="137">
        <v>0</v>
      </c>
      <c r="R78" s="137">
        <v>0</v>
      </c>
      <c r="S78" s="137">
        <v>0</v>
      </c>
      <c r="T78" s="137">
        <v>0</v>
      </c>
      <c r="U78" s="137">
        <v>0</v>
      </c>
      <c r="V78" s="286">
        <f>SUM(U70:V70)</f>
        <v>144</v>
      </c>
    </row>
    <row r="79" spans="1:22" ht="15.75" x14ac:dyDescent="0.25">
      <c r="A79" s="326" t="s">
        <v>271</v>
      </c>
      <c r="B79" s="321"/>
      <c r="C79" s="321"/>
      <c r="D79" s="321"/>
      <c r="E79" s="321"/>
      <c r="F79" s="321"/>
      <c r="G79" s="322"/>
      <c r="H79" s="397"/>
      <c r="I79" s="278" t="s">
        <v>61</v>
      </c>
      <c r="J79" s="279"/>
      <c r="K79" s="279"/>
      <c r="L79" s="279"/>
      <c r="M79" s="279"/>
      <c r="N79" s="280"/>
      <c r="O79" s="137">
        <v>0</v>
      </c>
      <c r="P79" s="137">
        <v>4</v>
      </c>
      <c r="Q79" s="137">
        <v>2</v>
      </c>
      <c r="R79" s="137">
        <v>2</v>
      </c>
      <c r="S79" s="137">
        <v>2</v>
      </c>
      <c r="T79" s="137">
        <v>2</v>
      </c>
      <c r="U79" s="137">
        <v>2</v>
      </c>
      <c r="V79" s="286">
        <v>2</v>
      </c>
    </row>
    <row r="80" spans="1:22" ht="15.75" x14ac:dyDescent="0.25">
      <c r="A80" s="326" t="s">
        <v>272</v>
      </c>
      <c r="B80" s="321"/>
      <c r="C80" s="321"/>
      <c r="D80" s="321"/>
      <c r="E80" s="321"/>
      <c r="F80" s="321"/>
      <c r="G80" s="322"/>
      <c r="H80" s="397"/>
      <c r="I80" s="281" t="s">
        <v>62</v>
      </c>
      <c r="J80" s="278"/>
      <c r="K80" s="279"/>
      <c r="L80" s="279"/>
      <c r="M80" s="279"/>
      <c r="N80" s="280"/>
      <c r="O80" s="137">
        <v>1</v>
      </c>
      <c r="P80" s="137">
        <v>7</v>
      </c>
      <c r="Q80" s="137">
        <v>2</v>
      </c>
      <c r="R80" s="137">
        <v>7</v>
      </c>
      <c r="S80" s="137">
        <v>4</v>
      </c>
      <c r="T80" s="137">
        <v>0</v>
      </c>
      <c r="U80" s="137">
        <v>4</v>
      </c>
      <c r="V80" s="286">
        <v>4</v>
      </c>
    </row>
    <row r="81" spans="1:22" ht="16.5" thickBot="1" x14ac:dyDescent="0.3">
      <c r="A81" s="327"/>
      <c r="B81" s="328"/>
      <c r="C81" s="328"/>
      <c r="D81" s="328"/>
      <c r="E81" s="328"/>
      <c r="F81" s="328"/>
      <c r="G81" s="329"/>
      <c r="H81" s="398"/>
      <c r="I81" s="282" t="s">
        <v>63</v>
      </c>
      <c r="J81" s="283"/>
      <c r="K81" s="283"/>
      <c r="L81" s="283"/>
      <c r="M81" s="283"/>
      <c r="N81" s="284"/>
      <c r="O81" s="95">
        <v>1</v>
      </c>
      <c r="P81" s="95">
        <v>0</v>
      </c>
      <c r="Q81" s="95">
        <v>1</v>
      </c>
      <c r="R81" s="95">
        <v>1</v>
      </c>
      <c r="S81" s="95">
        <v>1</v>
      </c>
      <c r="T81" s="95">
        <v>1</v>
      </c>
      <c r="U81" s="95">
        <v>1</v>
      </c>
      <c r="V81" s="287">
        <v>0</v>
      </c>
    </row>
    <row r="85" spans="1:22" ht="15.75" x14ac:dyDescent="0.25">
      <c r="B85" s="51"/>
    </row>
    <row r="86" spans="1:22" ht="15.75" x14ac:dyDescent="0.25">
      <c r="B86" s="51"/>
    </row>
    <row r="87" spans="1:22" ht="15.75" x14ac:dyDescent="0.25">
      <c r="B87" s="51"/>
    </row>
    <row r="88" spans="1:22" ht="15.75" x14ac:dyDescent="0.25">
      <c r="B88" s="51"/>
    </row>
  </sheetData>
  <mergeCells count="57">
    <mergeCell ref="T50:T51"/>
    <mergeCell ref="U50:U51"/>
    <mergeCell ref="V50:V51"/>
    <mergeCell ref="O50:O51"/>
    <mergeCell ref="P50:P51"/>
    <mergeCell ref="Q50:Q51"/>
    <mergeCell ref="R50:R51"/>
    <mergeCell ref="S50:S51"/>
    <mergeCell ref="F50:F51"/>
    <mergeCell ref="G50:G51"/>
    <mergeCell ref="H50:H51"/>
    <mergeCell ref="I50:I51"/>
    <mergeCell ref="J50:J51"/>
    <mergeCell ref="O4:P4"/>
    <mergeCell ref="Q4:R4"/>
    <mergeCell ref="S4:T4"/>
    <mergeCell ref="V5:V7"/>
    <mergeCell ref="N5:N7"/>
    <mergeCell ref="H75:H81"/>
    <mergeCell ref="L5:L7"/>
    <mergeCell ref="K50:K51"/>
    <mergeCell ref="L50:L51"/>
    <mergeCell ref="I76:N76"/>
    <mergeCell ref="I77:N77"/>
    <mergeCell ref="I78:N78"/>
    <mergeCell ref="M50:M51"/>
    <mergeCell ref="N50:N51"/>
    <mergeCell ref="F2:F7"/>
    <mergeCell ref="G2:N3"/>
    <mergeCell ref="M5:M7"/>
    <mergeCell ref="G4:G7"/>
    <mergeCell ref="O2:V3"/>
    <mergeCell ref="H6:H7"/>
    <mergeCell ref="O5:O7"/>
    <mergeCell ref="P5:P7"/>
    <mergeCell ref="Q5:Q7"/>
    <mergeCell ref="U4:V4"/>
    <mergeCell ref="H4:N4"/>
    <mergeCell ref="I6:K6"/>
    <mergeCell ref="S5:S7"/>
    <mergeCell ref="T5:T7"/>
    <mergeCell ref="U5:U7"/>
    <mergeCell ref="R5:R7"/>
    <mergeCell ref="C4:C7"/>
    <mergeCell ref="D4:D7"/>
    <mergeCell ref="E4:E7"/>
    <mergeCell ref="A72:B72"/>
    <mergeCell ref="A73:B73"/>
    <mergeCell ref="A2:A7"/>
    <mergeCell ref="B2:B7"/>
    <mergeCell ref="C2:E3"/>
    <mergeCell ref="A50:A51"/>
    <mergeCell ref="B50:B51"/>
    <mergeCell ref="C50:C51"/>
    <mergeCell ref="D50:D51"/>
    <mergeCell ref="E50:E51"/>
    <mergeCell ref="A29:B29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workbookViewId="0">
      <selection activeCell="T4" sqref="T4:T5"/>
    </sheetView>
  </sheetViews>
  <sheetFormatPr defaultRowHeight="15" x14ac:dyDescent="0.25"/>
  <cols>
    <col min="1" max="3" width="3.7109375" customWidth="1"/>
    <col min="4" max="7" width="4.42578125" customWidth="1"/>
    <col min="8" max="11" width="5" customWidth="1"/>
    <col min="12" max="12" width="5.140625" customWidth="1"/>
    <col min="13" max="13" width="5" customWidth="1"/>
    <col min="14" max="16" width="3.7109375" customWidth="1"/>
    <col min="17" max="17" width="3.85546875" customWidth="1"/>
    <col min="18" max="32" width="3.7109375" customWidth="1"/>
  </cols>
  <sheetData>
    <row r="1" spans="1:32" ht="18.75" x14ac:dyDescent="0.3">
      <c r="A1" s="426" t="s">
        <v>225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</row>
    <row r="2" spans="1:32" x14ac:dyDescent="0.25">
      <c r="A2" s="416" t="s">
        <v>91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</row>
    <row r="3" spans="1:32" ht="26.25" customHeight="1" x14ac:dyDescent="0.25">
      <c r="A3" s="427" t="s">
        <v>163</v>
      </c>
      <c r="B3" s="440" t="s">
        <v>187</v>
      </c>
      <c r="C3" s="441"/>
      <c r="D3" s="441"/>
      <c r="E3" s="442"/>
      <c r="F3" s="448" t="s">
        <v>186</v>
      </c>
      <c r="G3" s="440" t="s">
        <v>185</v>
      </c>
      <c r="H3" s="441"/>
      <c r="I3" s="442"/>
      <c r="J3" s="448" t="s">
        <v>184</v>
      </c>
      <c r="K3" s="440" t="s">
        <v>183</v>
      </c>
      <c r="L3" s="441"/>
      <c r="M3" s="441"/>
      <c r="N3" s="442"/>
      <c r="O3" s="440" t="s">
        <v>182</v>
      </c>
      <c r="P3" s="441"/>
      <c r="Q3" s="441"/>
      <c r="R3" s="442"/>
      <c r="S3" s="427" t="s">
        <v>181</v>
      </c>
      <c r="T3" s="436" t="s">
        <v>180</v>
      </c>
      <c r="U3" s="436"/>
      <c r="V3" s="436"/>
      <c r="W3" s="435" t="s">
        <v>179</v>
      </c>
      <c r="X3" s="436" t="s">
        <v>178</v>
      </c>
      <c r="Y3" s="436"/>
      <c r="Z3" s="436"/>
      <c r="AA3" s="435" t="s">
        <v>177</v>
      </c>
      <c r="AB3" s="436" t="s">
        <v>176</v>
      </c>
      <c r="AC3" s="436"/>
      <c r="AD3" s="436"/>
      <c r="AE3" s="436"/>
      <c r="AF3" s="443" t="s">
        <v>175</v>
      </c>
    </row>
    <row r="4" spans="1:32" x14ac:dyDescent="0.25">
      <c r="A4" s="428"/>
      <c r="B4" s="435" t="s">
        <v>149</v>
      </c>
      <c r="C4" s="435" t="s">
        <v>174</v>
      </c>
      <c r="D4" s="435" t="s">
        <v>173</v>
      </c>
      <c r="E4" s="435" t="s">
        <v>146</v>
      </c>
      <c r="F4" s="449"/>
      <c r="G4" s="435" t="s">
        <v>145</v>
      </c>
      <c r="H4" s="435" t="s">
        <v>144</v>
      </c>
      <c r="I4" s="435" t="s">
        <v>143</v>
      </c>
      <c r="J4" s="449"/>
      <c r="K4" s="451" t="s">
        <v>142</v>
      </c>
      <c r="L4" s="435" t="s">
        <v>141</v>
      </c>
      <c r="M4" s="443" t="s">
        <v>140</v>
      </c>
      <c r="N4" s="443" t="s">
        <v>172</v>
      </c>
      <c r="O4" s="435" t="s">
        <v>149</v>
      </c>
      <c r="P4" s="435" t="s">
        <v>148</v>
      </c>
      <c r="Q4" s="435" t="s">
        <v>147</v>
      </c>
      <c r="R4" s="435" t="s">
        <v>146</v>
      </c>
      <c r="S4" s="428"/>
      <c r="T4" s="435" t="s">
        <v>171</v>
      </c>
      <c r="U4" s="435" t="s">
        <v>170</v>
      </c>
      <c r="V4" s="435" t="s">
        <v>169</v>
      </c>
      <c r="W4" s="435"/>
      <c r="X4" s="435" t="s">
        <v>168</v>
      </c>
      <c r="Y4" s="435" t="s">
        <v>167</v>
      </c>
      <c r="Z4" s="435" t="s">
        <v>166</v>
      </c>
      <c r="AA4" s="435"/>
      <c r="AB4" s="435" t="s">
        <v>168</v>
      </c>
      <c r="AC4" s="435" t="s">
        <v>167</v>
      </c>
      <c r="AD4" s="435" t="s">
        <v>166</v>
      </c>
      <c r="AE4" s="435" t="s">
        <v>165</v>
      </c>
      <c r="AF4" s="444"/>
    </row>
    <row r="5" spans="1:32" ht="30.75" customHeight="1" x14ac:dyDescent="0.25">
      <c r="A5" s="429"/>
      <c r="B5" s="435"/>
      <c r="C5" s="435"/>
      <c r="D5" s="435"/>
      <c r="E5" s="435"/>
      <c r="F5" s="450"/>
      <c r="G5" s="435"/>
      <c r="H5" s="435"/>
      <c r="I5" s="435"/>
      <c r="J5" s="450"/>
      <c r="K5" s="452"/>
      <c r="L5" s="435"/>
      <c r="M5" s="445"/>
      <c r="N5" s="445"/>
      <c r="O5" s="435"/>
      <c r="P5" s="435"/>
      <c r="Q5" s="435"/>
      <c r="R5" s="435"/>
      <c r="S5" s="429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45"/>
    </row>
    <row r="6" spans="1:32" x14ac:dyDescent="0.25">
      <c r="A6" s="430">
        <v>1</v>
      </c>
      <c r="B6" s="412" t="s">
        <v>133</v>
      </c>
      <c r="C6" s="412" t="s">
        <v>133</v>
      </c>
      <c r="D6" s="412" t="s">
        <v>133</v>
      </c>
      <c r="E6" s="412" t="s">
        <v>133</v>
      </c>
      <c r="F6" s="412" t="s">
        <v>133</v>
      </c>
      <c r="G6" s="412" t="s">
        <v>133</v>
      </c>
      <c r="H6" s="412" t="s">
        <v>133</v>
      </c>
      <c r="I6" s="412" t="s">
        <v>133</v>
      </c>
      <c r="J6" s="412" t="s">
        <v>133</v>
      </c>
      <c r="K6" s="412" t="s">
        <v>133</v>
      </c>
      <c r="L6" s="412" t="s">
        <v>133</v>
      </c>
      <c r="M6" s="412" t="s">
        <v>133</v>
      </c>
      <c r="N6" s="412" t="s">
        <v>133</v>
      </c>
      <c r="O6" s="412" t="s">
        <v>133</v>
      </c>
      <c r="P6" s="412" t="s">
        <v>133</v>
      </c>
      <c r="Q6" s="446" t="s">
        <v>133</v>
      </c>
      <c r="R6" s="446" t="s">
        <v>133</v>
      </c>
      <c r="S6" s="412" t="s">
        <v>122</v>
      </c>
      <c r="T6" s="412" t="s">
        <v>122</v>
      </c>
      <c r="U6" s="412" t="s">
        <v>133</v>
      </c>
      <c r="V6" s="412" t="s">
        <v>133</v>
      </c>
      <c r="W6" s="412" t="s">
        <v>133</v>
      </c>
      <c r="X6" s="412" t="s">
        <v>133</v>
      </c>
      <c r="Y6" s="412" t="s">
        <v>133</v>
      </c>
      <c r="Z6" s="412" t="s">
        <v>133</v>
      </c>
      <c r="AA6" s="412" t="s">
        <v>133</v>
      </c>
      <c r="AB6" s="412" t="s">
        <v>133</v>
      </c>
      <c r="AC6" s="412" t="s">
        <v>133</v>
      </c>
      <c r="AD6" s="412" t="s">
        <v>133</v>
      </c>
      <c r="AE6" s="412" t="s">
        <v>133</v>
      </c>
      <c r="AF6" s="412" t="s">
        <v>133</v>
      </c>
    </row>
    <row r="7" spans="1:32" x14ac:dyDescent="0.25">
      <c r="A7" s="430"/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47"/>
      <c r="R7" s="447"/>
      <c r="S7" s="412"/>
      <c r="T7" s="412"/>
      <c r="U7" s="412"/>
      <c r="V7" s="412"/>
      <c r="W7" s="412"/>
      <c r="X7" s="412"/>
      <c r="Y7" s="412"/>
      <c r="Z7" s="412"/>
      <c r="AA7" s="412"/>
      <c r="AB7" s="412"/>
      <c r="AC7" s="412"/>
      <c r="AD7" s="412"/>
      <c r="AE7" s="412"/>
      <c r="AF7" s="412"/>
    </row>
    <row r="8" spans="1:32" x14ac:dyDescent="0.25">
      <c r="A8" s="430">
        <v>2</v>
      </c>
      <c r="B8" s="412" t="s">
        <v>133</v>
      </c>
      <c r="C8" s="412" t="s">
        <v>133</v>
      </c>
      <c r="D8" s="412" t="s">
        <v>133</v>
      </c>
      <c r="E8" s="412" t="s">
        <v>133</v>
      </c>
      <c r="F8" s="412" t="s">
        <v>133</v>
      </c>
      <c r="G8" s="412" t="s">
        <v>133</v>
      </c>
      <c r="H8" s="412" t="s">
        <v>133</v>
      </c>
      <c r="I8" s="412" t="s">
        <v>133</v>
      </c>
      <c r="J8" s="412" t="s">
        <v>133</v>
      </c>
      <c r="K8" s="412" t="s">
        <v>133</v>
      </c>
      <c r="L8" s="412" t="s">
        <v>133</v>
      </c>
      <c r="M8" s="412" t="s">
        <v>133</v>
      </c>
      <c r="N8" s="412" t="s">
        <v>133</v>
      </c>
      <c r="O8" s="412" t="s">
        <v>133</v>
      </c>
      <c r="P8" s="412" t="s">
        <v>133</v>
      </c>
      <c r="Q8" s="412" t="s">
        <v>133</v>
      </c>
      <c r="R8" s="415" t="s">
        <v>131</v>
      </c>
      <c r="S8" s="412" t="s">
        <v>122</v>
      </c>
      <c r="T8" s="412" t="s">
        <v>122</v>
      </c>
      <c r="U8" s="412" t="s">
        <v>133</v>
      </c>
      <c r="V8" s="412" t="s">
        <v>133</v>
      </c>
      <c r="W8" s="412" t="s">
        <v>133</v>
      </c>
      <c r="X8" s="412" t="s">
        <v>133</v>
      </c>
      <c r="Y8" s="412" t="s">
        <v>133</v>
      </c>
      <c r="Z8" s="412" t="s">
        <v>133</v>
      </c>
      <c r="AA8" s="412" t="s">
        <v>133</v>
      </c>
      <c r="AB8" s="412" t="s">
        <v>133</v>
      </c>
      <c r="AC8" s="412" t="s">
        <v>133</v>
      </c>
      <c r="AD8" s="412" t="s">
        <v>133</v>
      </c>
      <c r="AE8" s="412" t="s">
        <v>133</v>
      </c>
      <c r="AF8" s="412" t="s">
        <v>164</v>
      </c>
    </row>
    <row r="9" spans="1:32" x14ac:dyDescent="0.25">
      <c r="A9" s="430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5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</row>
    <row r="10" spans="1:32" x14ac:dyDescent="0.25">
      <c r="A10" s="63">
        <v>3</v>
      </c>
      <c r="B10" s="68" t="s">
        <v>133</v>
      </c>
      <c r="C10" s="68" t="s">
        <v>133</v>
      </c>
      <c r="D10" s="68" t="s">
        <v>133</v>
      </c>
      <c r="E10" s="68" t="s">
        <v>133</v>
      </c>
      <c r="F10" s="68" t="s">
        <v>133</v>
      </c>
      <c r="G10" s="68" t="s">
        <v>133</v>
      </c>
      <c r="H10" s="68" t="s">
        <v>133</v>
      </c>
      <c r="I10" s="68" t="s">
        <v>133</v>
      </c>
      <c r="J10" s="68" t="s">
        <v>133</v>
      </c>
      <c r="K10" s="68" t="s">
        <v>133</v>
      </c>
      <c r="L10" s="68" t="s">
        <v>133</v>
      </c>
      <c r="M10" s="68" t="s">
        <v>133</v>
      </c>
      <c r="N10" s="68" t="s">
        <v>133</v>
      </c>
      <c r="O10" s="68" t="s">
        <v>133</v>
      </c>
      <c r="P10" s="68" t="s">
        <v>133</v>
      </c>
      <c r="Q10" s="68" t="s">
        <v>133</v>
      </c>
      <c r="R10" s="69" t="s">
        <v>131</v>
      </c>
      <c r="S10" s="68" t="s">
        <v>122</v>
      </c>
      <c r="T10" s="68" t="s">
        <v>122</v>
      </c>
      <c r="U10" s="68" t="s">
        <v>133</v>
      </c>
      <c r="V10" s="68" t="s">
        <v>133</v>
      </c>
      <c r="W10" s="68" t="s">
        <v>133</v>
      </c>
      <c r="X10" s="68" t="s">
        <v>133</v>
      </c>
      <c r="Y10" s="68" t="s">
        <v>133</v>
      </c>
      <c r="Z10" s="68" t="s">
        <v>133</v>
      </c>
      <c r="AA10" s="68" t="s">
        <v>133</v>
      </c>
      <c r="AB10" s="68" t="s">
        <v>133</v>
      </c>
      <c r="AC10" s="68" t="s">
        <v>133</v>
      </c>
      <c r="AD10" s="68" t="s">
        <v>133</v>
      </c>
      <c r="AE10" s="68" t="s">
        <v>133</v>
      </c>
      <c r="AF10" s="68" t="s">
        <v>133</v>
      </c>
    </row>
    <row r="11" spans="1:32" x14ac:dyDescent="0.25">
      <c r="A11" s="430">
        <v>4</v>
      </c>
      <c r="B11" s="412" t="s">
        <v>133</v>
      </c>
      <c r="C11" s="412" t="s">
        <v>133</v>
      </c>
      <c r="D11" s="412" t="s">
        <v>133</v>
      </c>
      <c r="E11" s="412" t="s">
        <v>133</v>
      </c>
      <c r="F11" s="412" t="s">
        <v>133</v>
      </c>
      <c r="G11" s="412" t="s">
        <v>133</v>
      </c>
      <c r="H11" s="412" t="s">
        <v>133</v>
      </c>
      <c r="I11" s="412" t="s">
        <v>133</v>
      </c>
      <c r="J11" s="415" t="s">
        <v>133</v>
      </c>
      <c r="K11" s="415" t="s">
        <v>133</v>
      </c>
      <c r="L11" s="415" t="s">
        <v>164</v>
      </c>
      <c r="M11" s="415" t="s">
        <v>133</v>
      </c>
      <c r="N11" s="415" t="s">
        <v>133</v>
      </c>
      <c r="O11" s="415" t="s">
        <v>133</v>
      </c>
      <c r="P11" s="415" t="s">
        <v>133</v>
      </c>
      <c r="Q11" s="415" t="s">
        <v>133</v>
      </c>
      <c r="R11" s="415" t="s">
        <v>121</v>
      </c>
      <c r="S11" s="412" t="s">
        <v>122</v>
      </c>
      <c r="T11" s="412" t="s">
        <v>122</v>
      </c>
      <c r="U11" s="415" t="s">
        <v>133</v>
      </c>
      <c r="V11" s="415" t="s">
        <v>133</v>
      </c>
      <c r="W11" s="415" t="s">
        <v>133</v>
      </c>
      <c r="X11" s="415" t="s">
        <v>133</v>
      </c>
      <c r="Y11" s="415" t="s">
        <v>133</v>
      </c>
      <c r="Z11" s="415" t="s">
        <v>133</v>
      </c>
      <c r="AA11" s="415" t="s">
        <v>133</v>
      </c>
      <c r="AB11" s="415" t="s">
        <v>133</v>
      </c>
      <c r="AC11" s="415" t="s">
        <v>121</v>
      </c>
      <c r="AD11" s="415" t="s">
        <v>121</v>
      </c>
      <c r="AE11" s="415" t="s">
        <v>121</v>
      </c>
      <c r="AF11" s="415" t="s">
        <v>129</v>
      </c>
    </row>
    <row r="12" spans="1:32" x14ac:dyDescent="0.25">
      <c r="A12" s="430"/>
      <c r="B12" s="412"/>
      <c r="C12" s="412"/>
      <c r="D12" s="412"/>
      <c r="E12" s="412"/>
      <c r="F12" s="412"/>
      <c r="G12" s="412"/>
      <c r="H12" s="412"/>
      <c r="I12" s="412"/>
      <c r="J12" s="415"/>
      <c r="K12" s="415"/>
      <c r="L12" s="415"/>
      <c r="M12" s="415"/>
      <c r="N12" s="415"/>
      <c r="O12" s="415"/>
      <c r="P12" s="415"/>
      <c r="Q12" s="415"/>
      <c r="R12" s="415"/>
      <c r="S12" s="412"/>
      <c r="T12" s="412"/>
      <c r="U12" s="415"/>
      <c r="V12" s="415"/>
      <c r="W12" s="415"/>
      <c r="X12" s="415"/>
      <c r="Y12" s="415"/>
      <c r="Z12" s="415"/>
      <c r="AA12" s="415"/>
      <c r="AB12" s="415"/>
      <c r="AC12" s="415"/>
      <c r="AD12" s="415"/>
      <c r="AE12" s="415"/>
      <c r="AF12" s="415"/>
    </row>
    <row r="14" spans="1:32" ht="27" customHeight="1" x14ac:dyDescent="0.25">
      <c r="A14" s="427" t="s">
        <v>163</v>
      </c>
      <c r="B14" s="440" t="s">
        <v>162</v>
      </c>
      <c r="C14" s="441"/>
      <c r="D14" s="442"/>
      <c r="E14" s="435" t="s">
        <v>161</v>
      </c>
      <c r="F14" s="436" t="s">
        <v>160</v>
      </c>
      <c r="G14" s="436"/>
      <c r="H14" s="436"/>
      <c r="I14" s="436"/>
      <c r="J14" s="436" t="s">
        <v>159</v>
      </c>
      <c r="K14" s="436"/>
      <c r="L14" s="436"/>
      <c r="M14" s="436"/>
      <c r="N14" s="437" t="s">
        <v>158</v>
      </c>
      <c r="O14" s="440" t="s">
        <v>157</v>
      </c>
      <c r="P14" s="441"/>
      <c r="Q14" s="442"/>
      <c r="R14" s="435" t="s">
        <v>156</v>
      </c>
      <c r="S14" s="436" t="s">
        <v>155</v>
      </c>
      <c r="T14" s="436"/>
      <c r="U14" s="436"/>
      <c r="V14" s="436"/>
    </row>
    <row r="15" spans="1:32" ht="15" customHeight="1" x14ac:dyDescent="0.25">
      <c r="A15" s="428"/>
      <c r="B15" s="435" t="s">
        <v>145</v>
      </c>
      <c r="C15" s="435" t="s">
        <v>154</v>
      </c>
      <c r="D15" s="435" t="s">
        <v>143</v>
      </c>
      <c r="E15" s="435"/>
      <c r="F15" s="435" t="s">
        <v>153</v>
      </c>
      <c r="G15" s="435" t="s">
        <v>152</v>
      </c>
      <c r="H15" s="435" t="s">
        <v>151</v>
      </c>
      <c r="I15" s="435" t="s">
        <v>150</v>
      </c>
      <c r="J15" s="435" t="s">
        <v>149</v>
      </c>
      <c r="K15" s="435" t="s">
        <v>148</v>
      </c>
      <c r="L15" s="435" t="s">
        <v>147</v>
      </c>
      <c r="M15" s="435" t="s">
        <v>146</v>
      </c>
      <c r="N15" s="438"/>
      <c r="O15" s="435" t="s">
        <v>145</v>
      </c>
      <c r="P15" s="435" t="s">
        <v>144</v>
      </c>
      <c r="Q15" s="435" t="s">
        <v>143</v>
      </c>
      <c r="R15" s="435"/>
      <c r="S15" s="435" t="s">
        <v>142</v>
      </c>
      <c r="T15" s="435" t="s">
        <v>141</v>
      </c>
      <c r="U15" s="435" t="s">
        <v>140</v>
      </c>
      <c r="V15" s="435" t="s">
        <v>139</v>
      </c>
    </row>
    <row r="16" spans="1:32" ht="27.75" customHeight="1" x14ac:dyDescent="0.25">
      <c r="A16" s="429"/>
      <c r="B16" s="435"/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5"/>
      <c r="N16" s="439"/>
      <c r="O16" s="435"/>
      <c r="P16" s="435"/>
      <c r="Q16" s="435"/>
      <c r="R16" s="435"/>
      <c r="S16" s="435"/>
      <c r="T16" s="435"/>
      <c r="U16" s="435"/>
      <c r="V16" s="435"/>
    </row>
    <row r="17" spans="1:33" x14ac:dyDescent="0.25">
      <c r="A17" s="430">
        <v>1</v>
      </c>
      <c r="B17" s="412" t="s">
        <v>133</v>
      </c>
      <c r="C17" s="412" t="s">
        <v>133</v>
      </c>
      <c r="D17" s="412" t="s">
        <v>133</v>
      </c>
      <c r="E17" s="412" t="s">
        <v>133</v>
      </c>
      <c r="F17" s="412" t="s">
        <v>133</v>
      </c>
      <c r="G17" s="412" t="s">
        <v>133</v>
      </c>
      <c r="H17" s="412" t="s">
        <v>133</v>
      </c>
      <c r="I17" s="412" t="s">
        <v>133</v>
      </c>
      <c r="J17" s="412" t="s">
        <v>133</v>
      </c>
      <c r="K17" s="412" t="s">
        <v>133</v>
      </c>
      <c r="L17" s="415" t="s">
        <v>131</v>
      </c>
      <c r="M17" s="415" t="s">
        <v>131</v>
      </c>
      <c r="N17" s="412" t="s">
        <v>122</v>
      </c>
      <c r="O17" s="412" t="s">
        <v>122</v>
      </c>
      <c r="P17" s="412" t="s">
        <v>122</v>
      </c>
      <c r="Q17" s="412" t="s">
        <v>122</v>
      </c>
      <c r="R17" s="412" t="s">
        <v>122</v>
      </c>
      <c r="S17" s="412" t="s">
        <v>122</v>
      </c>
      <c r="T17" s="412" t="s">
        <v>122</v>
      </c>
      <c r="U17" s="412" t="s">
        <v>122</v>
      </c>
      <c r="V17" s="412" t="s">
        <v>122</v>
      </c>
    </row>
    <row r="18" spans="1:33" x14ac:dyDescent="0.25">
      <c r="A18" s="430"/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5"/>
      <c r="M18" s="415"/>
      <c r="N18" s="412"/>
      <c r="O18" s="412"/>
      <c r="P18" s="412"/>
      <c r="Q18" s="412"/>
      <c r="R18" s="412"/>
      <c r="S18" s="412"/>
      <c r="T18" s="412"/>
      <c r="U18" s="412"/>
      <c r="V18" s="412"/>
    </row>
    <row r="19" spans="1:33" x14ac:dyDescent="0.25">
      <c r="A19" s="430">
        <v>2</v>
      </c>
      <c r="B19" s="412" t="s">
        <v>133</v>
      </c>
      <c r="C19" s="412" t="s">
        <v>133</v>
      </c>
      <c r="D19" s="415" t="s">
        <v>133</v>
      </c>
      <c r="E19" s="415" t="s">
        <v>133</v>
      </c>
      <c r="F19" s="415" t="s">
        <v>133</v>
      </c>
      <c r="G19" s="415" t="s">
        <v>133</v>
      </c>
      <c r="H19" s="415" t="s">
        <v>121</v>
      </c>
      <c r="I19" s="415" t="s">
        <v>121</v>
      </c>
      <c r="J19" s="415" t="s">
        <v>121</v>
      </c>
      <c r="K19" s="415" t="s">
        <v>129</v>
      </c>
      <c r="L19" s="415" t="s">
        <v>129</v>
      </c>
      <c r="M19" s="415" t="s">
        <v>129</v>
      </c>
      <c r="N19" s="412" t="s">
        <v>131</v>
      </c>
      <c r="O19" s="412" t="s">
        <v>122</v>
      </c>
      <c r="P19" s="412" t="s">
        <v>122</v>
      </c>
      <c r="Q19" s="412" t="s">
        <v>122</v>
      </c>
      <c r="R19" s="412" t="s">
        <v>122</v>
      </c>
      <c r="S19" s="412" t="s">
        <v>122</v>
      </c>
      <c r="T19" s="412" t="s">
        <v>122</v>
      </c>
      <c r="U19" s="412" t="s">
        <v>122</v>
      </c>
      <c r="V19" s="412" t="s">
        <v>122</v>
      </c>
    </row>
    <row r="20" spans="1:33" x14ac:dyDescent="0.25">
      <c r="A20" s="430"/>
      <c r="B20" s="412"/>
      <c r="C20" s="412"/>
      <c r="D20" s="415"/>
      <c r="E20" s="415"/>
      <c r="F20" s="415"/>
      <c r="G20" s="415"/>
      <c r="H20" s="415"/>
      <c r="I20" s="415"/>
      <c r="J20" s="415"/>
      <c r="K20" s="415"/>
      <c r="L20" s="415"/>
      <c r="M20" s="415"/>
      <c r="N20" s="412"/>
      <c r="O20" s="412"/>
      <c r="P20" s="412"/>
      <c r="Q20" s="412"/>
      <c r="R20" s="412"/>
      <c r="S20" s="412"/>
      <c r="T20" s="412"/>
      <c r="U20" s="412"/>
      <c r="V20" s="412"/>
    </row>
    <row r="21" spans="1:33" x14ac:dyDescent="0.25">
      <c r="A21" s="63">
        <v>3</v>
      </c>
      <c r="B21" s="68" t="s">
        <v>133</v>
      </c>
      <c r="C21" s="68" t="s">
        <v>133</v>
      </c>
      <c r="D21" s="69" t="s">
        <v>133</v>
      </c>
      <c r="E21" s="69" t="s">
        <v>133</v>
      </c>
      <c r="F21" s="70" t="s">
        <v>121</v>
      </c>
      <c r="G21" s="69" t="s">
        <v>121</v>
      </c>
      <c r="H21" s="62" t="s">
        <v>121</v>
      </c>
      <c r="I21" s="62" t="s">
        <v>129</v>
      </c>
      <c r="J21" s="62" t="s">
        <v>129</v>
      </c>
      <c r="K21" s="62" t="s">
        <v>129</v>
      </c>
      <c r="L21" s="62" t="s">
        <v>129</v>
      </c>
      <c r="M21" s="62" t="s">
        <v>131</v>
      </c>
      <c r="N21" s="68" t="s">
        <v>122</v>
      </c>
      <c r="O21" s="61" t="s">
        <v>122</v>
      </c>
      <c r="P21" s="68" t="s">
        <v>122</v>
      </c>
      <c r="Q21" s="61" t="s">
        <v>122</v>
      </c>
      <c r="R21" s="68" t="s">
        <v>122</v>
      </c>
      <c r="S21" s="61" t="s">
        <v>122</v>
      </c>
      <c r="T21" s="68" t="s">
        <v>122</v>
      </c>
      <c r="U21" s="61" t="s">
        <v>122</v>
      </c>
      <c r="V21" s="68" t="s">
        <v>122</v>
      </c>
    </row>
    <row r="22" spans="1:33" x14ac:dyDescent="0.25">
      <c r="A22" s="430">
        <v>4</v>
      </c>
      <c r="B22" s="415" t="s">
        <v>129</v>
      </c>
      <c r="C22" s="412" t="s">
        <v>131</v>
      </c>
      <c r="D22" s="415" t="s">
        <v>49</v>
      </c>
      <c r="E22" s="415" t="s">
        <v>49</v>
      </c>
      <c r="F22" s="434" t="s">
        <v>49</v>
      </c>
      <c r="G22" s="415" t="s">
        <v>49</v>
      </c>
      <c r="H22" s="424" t="s">
        <v>138</v>
      </c>
      <c r="I22" s="424" t="s">
        <v>138</v>
      </c>
      <c r="J22" s="424" t="s">
        <v>138</v>
      </c>
      <c r="K22" s="424" t="s">
        <v>138</v>
      </c>
      <c r="L22" s="432" t="s">
        <v>137</v>
      </c>
      <c r="M22" s="432" t="s">
        <v>137</v>
      </c>
      <c r="N22" s="431"/>
      <c r="O22" s="419"/>
      <c r="P22" s="418"/>
      <c r="Q22" s="418"/>
      <c r="R22" s="418"/>
      <c r="S22" s="418"/>
      <c r="T22" s="418"/>
      <c r="U22" s="418"/>
      <c r="V22" s="418"/>
      <c r="Y22" s="431"/>
      <c r="Z22" s="1" t="s">
        <v>136</v>
      </c>
    </row>
    <row r="23" spans="1:33" x14ac:dyDescent="0.25">
      <c r="A23" s="430"/>
      <c r="B23" s="415"/>
      <c r="C23" s="412"/>
      <c r="D23" s="415"/>
      <c r="E23" s="415"/>
      <c r="F23" s="434"/>
      <c r="G23" s="415"/>
      <c r="H23" s="425"/>
      <c r="I23" s="425"/>
      <c r="J23" s="425"/>
      <c r="K23" s="425"/>
      <c r="L23" s="433"/>
      <c r="M23" s="433"/>
      <c r="N23" s="431"/>
      <c r="O23" s="419"/>
      <c r="P23" s="418"/>
      <c r="Q23" s="418"/>
      <c r="R23" s="418"/>
      <c r="S23" s="418"/>
      <c r="T23" s="418"/>
      <c r="U23" s="418"/>
      <c r="V23" s="418"/>
      <c r="Y23" s="431"/>
      <c r="Z23" s="1" t="s">
        <v>135</v>
      </c>
    </row>
    <row r="25" spans="1:33" x14ac:dyDescent="0.25">
      <c r="A25" s="60" t="s">
        <v>134</v>
      </c>
    </row>
    <row r="26" spans="1:33" x14ac:dyDescent="0.25">
      <c r="B26" s="412" t="s">
        <v>133</v>
      </c>
      <c r="C26" s="1" t="s">
        <v>132</v>
      </c>
      <c r="G26" s="415" t="s">
        <v>131</v>
      </c>
      <c r="H26" s="1" t="s">
        <v>130</v>
      </c>
      <c r="K26" s="412" t="s">
        <v>129</v>
      </c>
      <c r="L26" s="1" t="s">
        <v>119</v>
      </c>
      <c r="M26" s="1"/>
      <c r="N26" s="1"/>
      <c r="Q26" s="413" t="s">
        <v>118</v>
      </c>
      <c r="R26" s="414"/>
      <c r="S26" s="1" t="s">
        <v>55</v>
      </c>
      <c r="U26" s="1"/>
      <c r="V26" s="1"/>
      <c r="W26" s="59"/>
      <c r="Y26" s="3"/>
      <c r="AA26" s="1"/>
      <c r="AB26" s="1"/>
      <c r="AC26" s="1"/>
      <c r="AD26" s="1"/>
      <c r="AE26" s="1"/>
      <c r="AF26" s="1"/>
      <c r="AG26" s="1"/>
    </row>
    <row r="27" spans="1:33" x14ac:dyDescent="0.25">
      <c r="B27" s="412"/>
      <c r="C27" s="1" t="s">
        <v>128</v>
      </c>
      <c r="G27" s="415"/>
      <c r="H27" s="1" t="s">
        <v>127</v>
      </c>
      <c r="K27" s="412"/>
      <c r="L27" s="1" t="s">
        <v>126</v>
      </c>
      <c r="M27" s="1"/>
      <c r="N27" s="1"/>
      <c r="Q27" s="420" t="s">
        <v>125</v>
      </c>
      <c r="R27" s="421"/>
      <c r="S27" s="1" t="s">
        <v>124</v>
      </c>
      <c r="T27" s="1"/>
      <c r="U27" s="1"/>
      <c r="V27" s="1"/>
      <c r="W27" s="58"/>
      <c r="AA27" s="1"/>
      <c r="AB27" s="1"/>
      <c r="AC27" s="1"/>
      <c r="AD27" s="1"/>
      <c r="AE27" s="1"/>
      <c r="AF27" s="1"/>
      <c r="AG27" s="1"/>
    </row>
    <row r="28" spans="1:33" x14ac:dyDescent="0.25">
      <c r="G28" s="1"/>
      <c r="H28" s="1"/>
      <c r="I28" s="1"/>
      <c r="J28" s="1"/>
      <c r="L28" s="1" t="s">
        <v>123</v>
      </c>
      <c r="M28" s="1"/>
      <c r="N28" s="1"/>
      <c r="O28" s="1"/>
      <c r="P28" s="1"/>
      <c r="Q28" s="1"/>
      <c r="R28" s="1"/>
      <c r="S28" s="1"/>
      <c r="T28" s="1"/>
      <c r="U28" s="1"/>
      <c r="V28" s="1" t="s">
        <v>113</v>
      </c>
      <c r="X28" s="1"/>
      <c r="Y28" s="1"/>
      <c r="Z28" s="1"/>
      <c r="AA28" s="1"/>
      <c r="AC28" s="1"/>
      <c r="AD28" s="1"/>
      <c r="AE28" s="1"/>
      <c r="AF28" s="1"/>
      <c r="AG28" s="1"/>
    </row>
    <row r="29" spans="1:33" x14ac:dyDescent="0.25">
      <c r="B29" s="412" t="s">
        <v>122</v>
      </c>
      <c r="C29" s="422" t="s">
        <v>83</v>
      </c>
      <c r="D29" s="423"/>
      <c r="E29" s="423"/>
      <c r="G29" s="415" t="s">
        <v>121</v>
      </c>
      <c r="H29" s="1" t="s">
        <v>120</v>
      </c>
      <c r="K29" s="412" t="s">
        <v>49</v>
      </c>
      <c r="L29" s="1" t="s">
        <v>119</v>
      </c>
      <c r="M29" s="1"/>
      <c r="N29" s="1"/>
      <c r="O29" s="1"/>
      <c r="Q29" s="413" t="s">
        <v>118</v>
      </c>
      <c r="R29" s="414"/>
      <c r="S29" s="1" t="s">
        <v>55</v>
      </c>
      <c r="T29" s="1"/>
      <c r="U29" s="1"/>
      <c r="W29" s="57"/>
      <c r="AA29" s="1"/>
      <c r="AB29" s="1"/>
      <c r="AC29" s="1"/>
      <c r="AD29" s="1"/>
      <c r="AE29" s="1"/>
      <c r="AF29" s="1"/>
      <c r="AG29" s="1"/>
    </row>
    <row r="30" spans="1:33" x14ac:dyDescent="0.25">
      <c r="B30" s="412"/>
      <c r="C30" s="422"/>
      <c r="D30" s="423"/>
      <c r="E30" s="423"/>
      <c r="F30" s="56"/>
      <c r="G30" s="415"/>
      <c r="H30" s="1" t="s">
        <v>117</v>
      </c>
      <c r="K30" s="412"/>
      <c r="L30" s="1" t="s">
        <v>117</v>
      </c>
      <c r="M30" s="1"/>
      <c r="N30" s="1"/>
      <c r="O30" s="1"/>
      <c r="Q30" s="420" t="s">
        <v>116</v>
      </c>
      <c r="R30" s="421"/>
      <c r="S30" s="1" t="s">
        <v>115</v>
      </c>
      <c r="T30" s="1"/>
      <c r="U30" s="1"/>
      <c r="W30" s="55"/>
      <c r="AA30" s="1"/>
      <c r="AB30" s="1"/>
      <c r="AC30" s="1"/>
      <c r="AD30" s="1"/>
      <c r="AE30" s="1"/>
      <c r="AF30" s="1"/>
      <c r="AG30" s="1"/>
    </row>
    <row r="31" spans="1:33" x14ac:dyDescent="0.25">
      <c r="E31" s="54"/>
      <c r="F31" s="53"/>
      <c r="G31" s="3"/>
      <c r="H31" s="1"/>
      <c r="I31" s="1"/>
      <c r="J31" s="1"/>
      <c r="K31" s="1"/>
      <c r="L31" s="1" t="s">
        <v>114</v>
      </c>
      <c r="M31" s="1"/>
      <c r="N31" s="1"/>
      <c r="O31" s="1"/>
      <c r="P31" s="1"/>
      <c r="S31" s="1"/>
      <c r="T31" s="1"/>
      <c r="U31" s="1"/>
      <c r="V31" s="1" t="s">
        <v>113</v>
      </c>
      <c r="W31" s="1"/>
      <c r="X31" s="1"/>
      <c r="Y31" s="1"/>
      <c r="Z31" s="1"/>
      <c r="AA31" s="1"/>
      <c r="AB31" s="1"/>
      <c r="AD31" s="1"/>
      <c r="AE31" s="1"/>
      <c r="AF31" s="1"/>
      <c r="AG31" s="1"/>
    </row>
    <row r="32" spans="1:33" x14ac:dyDescent="0.25">
      <c r="F32" s="53"/>
    </row>
  </sheetData>
  <mergeCells count="242">
    <mergeCell ref="M4:M5"/>
    <mergeCell ref="T4:T5"/>
    <mergeCell ref="U4:U5"/>
    <mergeCell ref="V4:V5"/>
    <mergeCell ref="X4:X5"/>
    <mergeCell ref="Y4:Y5"/>
    <mergeCell ref="Z4:Z5"/>
    <mergeCell ref="B3:E3"/>
    <mergeCell ref="F3:F5"/>
    <mergeCell ref="G3:I3"/>
    <mergeCell ref="J3:J5"/>
    <mergeCell ref="K3:N3"/>
    <mergeCell ref="O3:R3"/>
    <mergeCell ref="H4:H5"/>
    <mergeCell ref="I4:I5"/>
    <mergeCell ref="K4:K5"/>
    <mergeCell ref="L4:L5"/>
    <mergeCell ref="T3:V3"/>
    <mergeCell ref="W3:W5"/>
    <mergeCell ref="X3:Z3"/>
    <mergeCell ref="Y22:Y23"/>
    <mergeCell ref="AA3:AA5"/>
    <mergeCell ref="B4:B5"/>
    <mergeCell ref="C4:C5"/>
    <mergeCell ref="D4:D5"/>
    <mergeCell ref="E4:E5"/>
    <mergeCell ref="G4:G5"/>
    <mergeCell ref="N4:N5"/>
    <mergeCell ref="O4:O5"/>
    <mergeCell ref="P4:P5"/>
    <mergeCell ref="Q4:Q5"/>
    <mergeCell ref="R4:R5"/>
    <mergeCell ref="S3:S5"/>
    <mergeCell ref="K6:K7"/>
    <mergeCell ref="L6:L7"/>
    <mergeCell ref="F8:F9"/>
    <mergeCell ref="G8:G9"/>
    <mergeCell ref="L8:L9"/>
    <mergeCell ref="M8:M9"/>
    <mergeCell ref="Y6:Y7"/>
    <mergeCell ref="Z6:Z7"/>
    <mergeCell ref="AA6:AA7"/>
    <mergeCell ref="F11:F12"/>
    <mergeCell ref="G11:G12"/>
    <mergeCell ref="A6:A7"/>
    <mergeCell ref="B6:B7"/>
    <mergeCell ref="C6:C7"/>
    <mergeCell ref="D6:D7"/>
    <mergeCell ref="E6:E7"/>
    <mergeCell ref="F6:F7"/>
    <mergeCell ref="W6:W7"/>
    <mergeCell ref="X6:X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G6:G7"/>
    <mergeCell ref="H6:H7"/>
    <mergeCell ref="I6:I7"/>
    <mergeCell ref="J6:J7"/>
    <mergeCell ref="A11:A12"/>
    <mergeCell ref="B11:B12"/>
    <mergeCell ref="C11:C12"/>
    <mergeCell ref="D11:D12"/>
    <mergeCell ref="E11:E12"/>
    <mergeCell ref="H11:H12"/>
    <mergeCell ref="T8:T9"/>
    <mergeCell ref="U8:U9"/>
    <mergeCell ref="V8:V9"/>
    <mergeCell ref="H8:H9"/>
    <mergeCell ref="I8:I9"/>
    <mergeCell ref="J8:J9"/>
    <mergeCell ref="K8:K9"/>
    <mergeCell ref="A8:A9"/>
    <mergeCell ref="B8:B9"/>
    <mergeCell ref="C8:C9"/>
    <mergeCell ref="D8:D9"/>
    <mergeCell ref="E8:E9"/>
    <mergeCell ref="N8:N9"/>
    <mergeCell ref="O8:O9"/>
    <mergeCell ref="P8:P9"/>
    <mergeCell ref="Q8:Q9"/>
    <mergeCell ref="R8:R9"/>
    <mergeCell ref="S8:S9"/>
    <mergeCell ref="AB3:AE3"/>
    <mergeCell ref="AF3:AF5"/>
    <mergeCell ref="AB4:AB5"/>
    <mergeCell ref="AC4:AC5"/>
    <mergeCell ref="AD4:AD5"/>
    <mergeCell ref="AE4:AE5"/>
    <mergeCell ref="AF8:AF9"/>
    <mergeCell ref="AA11:AA12"/>
    <mergeCell ref="U11:U12"/>
    <mergeCell ref="V11:V12"/>
    <mergeCell ref="W11:W12"/>
    <mergeCell ref="X11:X12"/>
    <mergeCell ref="Y11:Y12"/>
    <mergeCell ref="Z11:Z12"/>
    <mergeCell ref="W8:W9"/>
    <mergeCell ref="X8:X9"/>
    <mergeCell ref="AF11:AF12"/>
    <mergeCell ref="AC6:AC7"/>
    <mergeCell ref="AD6:AD7"/>
    <mergeCell ref="Z8:Z9"/>
    <mergeCell ref="AA8:AA9"/>
    <mergeCell ref="AB6:AB7"/>
    <mergeCell ref="Y8:Y9"/>
    <mergeCell ref="AE6:AE7"/>
    <mergeCell ref="AF6:AF7"/>
    <mergeCell ref="AB8:AB9"/>
    <mergeCell ref="AC8:AC9"/>
    <mergeCell ref="AD8:AD9"/>
    <mergeCell ref="AE8:AE9"/>
    <mergeCell ref="U15:U16"/>
    <mergeCell ref="V15:V16"/>
    <mergeCell ref="J15:J16"/>
    <mergeCell ref="K15:K16"/>
    <mergeCell ref="L15:L16"/>
    <mergeCell ref="AE11:AE12"/>
    <mergeCell ref="O11:O12"/>
    <mergeCell ref="P11:P12"/>
    <mergeCell ref="Q11:Q12"/>
    <mergeCell ref="R11:R12"/>
    <mergeCell ref="L11:L12"/>
    <mergeCell ref="M11:M12"/>
    <mergeCell ref="N11:N12"/>
    <mergeCell ref="Q15:Q16"/>
    <mergeCell ref="S15:S16"/>
    <mergeCell ref="T15:T16"/>
    <mergeCell ref="S11:S12"/>
    <mergeCell ref="R14:R16"/>
    <mergeCell ref="S14:V14"/>
    <mergeCell ref="B15:B16"/>
    <mergeCell ref="AB11:AB12"/>
    <mergeCell ref="AC11:AC12"/>
    <mergeCell ref="AD11:AD12"/>
    <mergeCell ref="T11:T12"/>
    <mergeCell ref="I11:I12"/>
    <mergeCell ref="J11:J12"/>
    <mergeCell ref="K11:K12"/>
    <mergeCell ref="G15:G16"/>
    <mergeCell ref="H15:H16"/>
    <mergeCell ref="I15:I16"/>
    <mergeCell ref="J14:M14"/>
    <mergeCell ref="N14:N16"/>
    <mergeCell ref="O14:Q14"/>
    <mergeCell ref="B14:D14"/>
    <mergeCell ref="E14:E16"/>
    <mergeCell ref="F14:I14"/>
    <mergeCell ref="M15:M16"/>
    <mergeCell ref="O15:O16"/>
    <mergeCell ref="P15:P16"/>
    <mergeCell ref="C15:C16"/>
    <mergeCell ref="D15:D16"/>
    <mergeCell ref="F15:F16"/>
    <mergeCell ref="K17:K18"/>
    <mergeCell ref="L17:L18"/>
    <mergeCell ref="M17:M18"/>
    <mergeCell ref="F22:F23"/>
    <mergeCell ref="A17:A18"/>
    <mergeCell ref="D19:D20"/>
    <mergeCell ref="H17:H18"/>
    <mergeCell ref="I17:I18"/>
    <mergeCell ref="J17:J18"/>
    <mergeCell ref="B19:B20"/>
    <mergeCell ref="C19:C20"/>
    <mergeCell ref="E19:E20"/>
    <mergeCell ref="F19:F20"/>
    <mergeCell ref="G19:G20"/>
    <mergeCell ref="B17:B18"/>
    <mergeCell ref="C17:C18"/>
    <mergeCell ref="D17:D18"/>
    <mergeCell ref="E17:E18"/>
    <mergeCell ref="F17:F18"/>
    <mergeCell ref="A19:A20"/>
    <mergeCell ref="G22:G23"/>
    <mergeCell ref="H22:H23"/>
    <mergeCell ref="G17:G18"/>
    <mergeCell ref="J19:J20"/>
    <mergeCell ref="N17:N18"/>
    <mergeCell ref="O17:O18"/>
    <mergeCell ref="P17:P18"/>
    <mergeCell ref="Q17:Q18"/>
    <mergeCell ref="R17:R18"/>
    <mergeCell ref="S17:S18"/>
    <mergeCell ref="N22:N23"/>
    <mergeCell ref="L22:L23"/>
    <mergeCell ref="M22:M23"/>
    <mergeCell ref="A1:AF1"/>
    <mergeCell ref="A14:A16"/>
    <mergeCell ref="A3:A5"/>
    <mergeCell ref="V19:V20"/>
    <mergeCell ref="A22:A23"/>
    <mergeCell ref="N19:N20"/>
    <mergeCell ref="O19:O20"/>
    <mergeCell ref="P19:P20"/>
    <mergeCell ref="Q19:Q20"/>
    <mergeCell ref="V17:V18"/>
    <mergeCell ref="T17:T18"/>
    <mergeCell ref="T19:T20"/>
    <mergeCell ref="U19:U20"/>
    <mergeCell ref="U17:U18"/>
    <mergeCell ref="K22:K23"/>
    <mergeCell ref="S19:S20"/>
    <mergeCell ref="H19:H20"/>
    <mergeCell ref="I19:I20"/>
    <mergeCell ref="K19:K20"/>
    <mergeCell ref="L19:L20"/>
    <mergeCell ref="R19:R20"/>
    <mergeCell ref="Q22:Q23"/>
    <mergeCell ref="R22:R23"/>
    <mergeCell ref="S22:S23"/>
    <mergeCell ref="B26:B27"/>
    <mergeCell ref="Q26:R26"/>
    <mergeCell ref="E22:E23"/>
    <mergeCell ref="M19:M20"/>
    <mergeCell ref="D22:D23"/>
    <mergeCell ref="A2:AF2"/>
    <mergeCell ref="K26:K27"/>
    <mergeCell ref="K29:K30"/>
    <mergeCell ref="U22:U23"/>
    <mergeCell ref="V22:V23"/>
    <mergeCell ref="B29:B30"/>
    <mergeCell ref="G26:G27"/>
    <mergeCell ref="G29:G30"/>
    <mergeCell ref="O22:O23"/>
    <mergeCell ref="P22:P23"/>
    <mergeCell ref="C22:C23"/>
    <mergeCell ref="Q29:R29"/>
    <mergeCell ref="Q30:R30"/>
    <mergeCell ref="C29:E30"/>
    <mergeCell ref="Q27:R27"/>
    <mergeCell ref="B22:B23"/>
    <mergeCell ref="T22:T23"/>
    <mergeCell ref="I22:I23"/>
    <mergeCell ref="J22:J2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7"/>
  <sheetViews>
    <sheetView workbookViewId="0">
      <selection activeCell="AF28" sqref="AF28"/>
    </sheetView>
  </sheetViews>
  <sheetFormatPr defaultRowHeight="15" x14ac:dyDescent="0.25"/>
  <cols>
    <col min="1" max="3" width="3.7109375" customWidth="1"/>
    <col min="4" max="7" width="4.42578125" customWidth="1"/>
    <col min="8" max="11" width="5" customWidth="1"/>
    <col min="12" max="12" width="5.140625" customWidth="1"/>
    <col min="13" max="13" width="5" customWidth="1"/>
    <col min="14" max="16" width="3.7109375" customWidth="1"/>
    <col min="17" max="17" width="3.85546875" customWidth="1"/>
    <col min="18" max="23" width="3.7109375" customWidth="1"/>
    <col min="24" max="24" width="4.28515625" customWidth="1"/>
    <col min="25" max="26" width="6.7109375" customWidth="1"/>
    <col min="27" max="27" width="5.140625" customWidth="1"/>
    <col min="28" max="28" width="6" customWidth="1"/>
    <col min="29" max="32" width="3.7109375" customWidth="1"/>
  </cols>
  <sheetData>
    <row r="1" spans="1:32" ht="18.75" customHeight="1" x14ac:dyDescent="0.3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2" t="s">
        <v>65</v>
      </c>
      <c r="AA1" s="142"/>
      <c r="AB1" s="142"/>
      <c r="AC1" s="142"/>
      <c r="AD1" s="142"/>
      <c r="AE1" s="141"/>
      <c r="AF1" s="141"/>
    </row>
    <row r="2" spans="1:32" ht="18.75" customHeight="1" x14ac:dyDescent="0.3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2" t="s">
        <v>66</v>
      </c>
      <c r="AA2" s="142"/>
      <c r="AB2" s="142"/>
      <c r="AC2" s="142"/>
      <c r="AD2" s="142"/>
      <c r="AE2" s="141"/>
      <c r="AF2" s="141"/>
    </row>
    <row r="3" spans="1:32" ht="18.75" customHeight="1" x14ac:dyDescent="0.3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2" t="s">
        <v>67</v>
      </c>
      <c r="AA3" s="142"/>
      <c r="AB3" s="142"/>
      <c r="AC3" s="142"/>
      <c r="AD3" s="142"/>
      <c r="AE3" s="141"/>
      <c r="AF3" s="141"/>
    </row>
    <row r="4" spans="1:32" ht="18.75" customHeight="1" x14ac:dyDescent="0.3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3" t="s">
        <v>68</v>
      </c>
      <c r="AA4" s="142" t="s">
        <v>69</v>
      </c>
      <c r="AB4" s="142"/>
      <c r="AC4" s="142" t="s">
        <v>70</v>
      </c>
      <c r="AD4" s="142"/>
      <c r="AE4" s="141"/>
      <c r="AF4" s="141"/>
    </row>
    <row r="5" spans="1:32" ht="18.75" customHeight="1" x14ac:dyDescent="0.3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2"/>
      <c r="AA5" s="142"/>
      <c r="AB5" s="142"/>
      <c r="AC5" s="142"/>
      <c r="AD5" s="142"/>
      <c r="AE5" s="141"/>
      <c r="AF5" s="141"/>
    </row>
    <row r="6" spans="1:32" ht="18.75" x14ac:dyDescent="0.3">
      <c r="A6" s="457" t="s">
        <v>230</v>
      </c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</row>
    <row r="7" spans="1:32" ht="16.5" x14ac:dyDescent="0.25">
      <c r="A7" s="144" t="s">
        <v>231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</row>
    <row r="8" spans="1:32" ht="26.25" customHeight="1" x14ac:dyDescent="0.25">
      <c r="A8" s="458" t="s">
        <v>163</v>
      </c>
      <c r="B8" s="461" t="s">
        <v>187</v>
      </c>
      <c r="C8" s="462"/>
      <c r="D8" s="462"/>
      <c r="E8" s="463"/>
      <c r="F8" s="464" t="s">
        <v>186</v>
      </c>
      <c r="G8" s="461" t="s">
        <v>185</v>
      </c>
      <c r="H8" s="462"/>
      <c r="I8" s="463"/>
      <c r="J8" s="464" t="s">
        <v>184</v>
      </c>
      <c r="K8" s="461" t="s">
        <v>183</v>
      </c>
      <c r="L8" s="462"/>
      <c r="M8" s="462"/>
      <c r="N8" s="463"/>
      <c r="O8" s="461" t="s">
        <v>182</v>
      </c>
      <c r="P8" s="462"/>
      <c r="Q8" s="462"/>
      <c r="R8" s="463"/>
      <c r="S8" s="458" t="s">
        <v>181</v>
      </c>
      <c r="T8" s="467" t="s">
        <v>180</v>
      </c>
      <c r="U8" s="467"/>
      <c r="V8" s="467"/>
      <c r="W8" s="456" t="s">
        <v>179</v>
      </c>
      <c r="X8" s="467" t="s">
        <v>178</v>
      </c>
      <c r="Y8" s="467"/>
      <c r="Z8" s="467"/>
      <c r="AA8" s="468" t="s">
        <v>226</v>
      </c>
      <c r="AB8" s="467" t="s">
        <v>176</v>
      </c>
      <c r="AC8" s="467"/>
      <c r="AD8" s="467"/>
      <c r="AE8" s="467"/>
      <c r="AF8" s="453" t="s">
        <v>227</v>
      </c>
    </row>
    <row r="9" spans="1:32" x14ac:dyDescent="0.25">
      <c r="A9" s="459"/>
      <c r="B9" s="456" t="s">
        <v>149</v>
      </c>
      <c r="C9" s="456" t="s">
        <v>174</v>
      </c>
      <c r="D9" s="456" t="s">
        <v>173</v>
      </c>
      <c r="E9" s="456" t="s">
        <v>146</v>
      </c>
      <c r="F9" s="465"/>
      <c r="G9" s="456" t="s">
        <v>145</v>
      </c>
      <c r="H9" s="456" t="s">
        <v>144</v>
      </c>
      <c r="I9" s="456" t="s">
        <v>143</v>
      </c>
      <c r="J9" s="465"/>
      <c r="K9" s="470" t="s">
        <v>142</v>
      </c>
      <c r="L9" s="456" t="s">
        <v>141</v>
      </c>
      <c r="M9" s="453" t="s">
        <v>140</v>
      </c>
      <c r="N9" s="453" t="s">
        <v>172</v>
      </c>
      <c r="O9" s="456" t="s">
        <v>149</v>
      </c>
      <c r="P9" s="456" t="s">
        <v>148</v>
      </c>
      <c r="Q9" s="456" t="s">
        <v>147</v>
      </c>
      <c r="R9" s="456" t="s">
        <v>146</v>
      </c>
      <c r="S9" s="459"/>
      <c r="T9" s="456" t="s">
        <v>171</v>
      </c>
      <c r="U9" s="456" t="s">
        <v>170</v>
      </c>
      <c r="V9" s="456" t="s">
        <v>169</v>
      </c>
      <c r="W9" s="456"/>
      <c r="X9" s="456" t="s">
        <v>168</v>
      </c>
      <c r="Y9" s="456" t="s">
        <v>167</v>
      </c>
      <c r="Z9" s="456" t="s">
        <v>166</v>
      </c>
      <c r="AA9" s="468"/>
      <c r="AB9" s="456" t="s">
        <v>168</v>
      </c>
      <c r="AC9" s="456" t="s">
        <v>167</v>
      </c>
      <c r="AD9" s="456" t="s">
        <v>166</v>
      </c>
      <c r="AE9" s="456" t="s">
        <v>165</v>
      </c>
      <c r="AF9" s="454"/>
    </row>
    <row r="10" spans="1:32" ht="30.75" customHeight="1" x14ac:dyDescent="0.25">
      <c r="A10" s="460"/>
      <c r="B10" s="456"/>
      <c r="C10" s="456"/>
      <c r="D10" s="456"/>
      <c r="E10" s="456"/>
      <c r="F10" s="466"/>
      <c r="G10" s="456"/>
      <c r="H10" s="456"/>
      <c r="I10" s="456"/>
      <c r="J10" s="466"/>
      <c r="K10" s="471"/>
      <c r="L10" s="456"/>
      <c r="M10" s="455"/>
      <c r="N10" s="455"/>
      <c r="O10" s="456"/>
      <c r="P10" s="456"/>
      <c r="Q10" s="456"/>
      <c r="R10" s="456"/>
      <c r="S10" s="460"/>
      <c r="T10" s="456"/>
      <c r="U10" s="456"/>
      <c r="V10" s="456"/>
      <c r="W10" s="456"/>
      <c r="X10" s="456"/>
      <c r="Y10" s="456"/>
      <c r="Z10" s="456"/>
      <c r="AA10" s="468"/>
      <c r="AB10" s="456"/>
      <c r="AC10" s="456"/>
      <c r="AD10" s="456"/>
      <c r="AE10" s="456"/>
      <c r="AF10" s="455"/>
    </row>
    <row r="11" spans="1:32" x14ac:dyDescent="0.25">
      <c r="A11" s="469">
        <v>1</v>
      </c>
      <c r="B11" s="431" t="s">
        <v>133</v>
      </c>
      <c r="C11" s="431" t="s">
        <v>133</v>
      </c>
      <c r="D11" s="431" t="s">
        <v>133</v>
      </c>
      <c r="E11" s="431" t="s">
        <v>133</v>
      </c>
      <c r="F11" s="431" t="s">
        <v>133</v>
      </c>
      <c r="G11" s="431" t="s">
        <v>133</v>
      </c>
      <c r="H11" s="431" t="s">
        <v>133</v>
      </c>
      <c r="I11" s="431" t="s">
        <v>133</v>
      </c>
      <c r="J11" s="431" t="s">
        <v>133</v>
      </c>
      <c r="K11" s="431" t="s">
        <v>133</v>
      </c>
      <c r="L11" s="431" t="s">
        <v>133</v>
      </c>
      <c r="M11" s="431" t="s">
        <v>133</v>
      </c>
      <c r="N11" s="431" t="s">
        <v>133</v>
      </c>
      <c r="O11" s="431" t="s">
        <v>133</v>
      </c>
      <c r="P11" s="431" t="s">
        <v>133</v>
      </c>
      <c r="Q11" s="472" t="s">
        <v>133</v>
      </c>
      <c r="R11" s="472" t="s">
        <v>133</v>
      </c>
      <c r="S11" s="431" t="s">
        <v>122</v>
      </c>
      <c r="T11" s="431" t="s">
        <v>122</v>
      </c>
      <c r="U11" s="431" t="s">
        <v>133</v>
      </c>
      <c r="V11" s="431" t="s">
        <v>133</v>
      </c>
      <c r="W11" s="431" t="s">
        <v>133</v>
      </c>
      <c r="X11" s="431" t="s">
        <v>133</v>
      </c>
      <c r="Y11" s="431" t="s">
        <v>133</v>
      </c>
      <c r="Z11" s="431" t="s">
        <v>133</v>
      </c>
      <c r="AA11" s="431" t="s">
        <v>133</v>
      </c>
      <c r="AB11" s="431" t="s">
        <v>133</v>
      </c>
      <c r="AC11" s="431" t="s">
        <v>133</v>
      </c>
      <c r="AD11" s="431" t="s">
        <v>133</v>
      </c>
      <c r="AE11" s="431" t="s">
        <v>133</v>
      </c>
      <c r="AF11" s="431" t="s">
        <v>133</v>
      </c>
    </row>
    <row r="12" spans="1:32" x14ac:dyDescent="0.25">
      <c r="A12" s="469"/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73"/>
      <c r="R12" s="473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</row>
    <row r="13" spans="1:32" x14ac:dyDescent="0.25">
      <c r="A13" s="469">
        <v>2</v>
      </c>
      <c r="B13" s="431" t="s">
        <v>133</v>
      </c>
      <c r="C13" s="431" t="s">
        <v>133</v>
      </c>
      <c r="D13" s="431" t="s">
        <v>133</v>
      </c>
      <c r="E13" s="431" t="s">
        <v>133</v>
      </c>
      <c r="F13" s="431" t="s">
        <v>133</v>
      </c>
      <c r="G13" s="431" t="s">
        <v>133</v>
      </c>
      <c r="H13" s="431" t="s">
        <v>133</v>
      </c>
      <c r="I13" s="431" t="s">
        <v>133</v>
      </c>
      <c r="J13" s="431" t="s">
        <v>133</v>
      </c>
      <c r="K13" s="431" t="s">
        <v>133</v>
      </c>
      <c r="L13" s="431" t="s">
        <v>133</v>
      </c>
      <c r="M13" s="431" t="s">
        <v>133</v>
      </c>
      <c r="N13" s="431" t="s">
        <v>133</v>
      </c>
      <c r="O13" s="431" t="s">
        <v>133</v>
      </c>
      <c r="P13" s="431" t="s">
        <v>133</v>
      </c>
      <c r="Q13" s="431" t="s">
        <v>133</v>
      </c>
      <c r="R13" s="418" t="s">
        <v>131</v>
      </c>
      <c r="S13" s="431" t="s">
        <v>122</v>
      </c>
      <c r="T13" s="431" t="s">
        <v>122</v>
      </c>
      <c r="U13" s="431" t="s">
        <v>133</v>
      </c>
      <c r="V13" s="431" t="s">
        <v>133</v>
      </c>
      <c r="W13" s="431" t="s">
        <v>133</v>
      </c>
      <c r="X13" s="431" t="s">
        <v>133</v>
      </c>
      <c r="Y13" s="431" t="s">
        <v>133</v>
      </c>
      <c r="Z13" s="431" t="s">
        <v>133</v>
      </c>
      <c r="AA13" s="431" t="s">
        <v>133</v>
      </c>
      <c r="AB13" s="431" t="s">
        <v>133</v>
      </c>
      <c r="AC13" s="431" t="s">
        <v>133</v>
      </c>
      <c r="AD13" s="431" t="s">
        <v>133</v>
      </c>
      <c r="AE13" s="431" t="s">
        <v>133</v>
      </c>
      <c r="AF13" s="431" t="s">
        <v>164</v>
      </c>
    </row>
    <row r="14" spans="1:32" x14ac:dyDescent="0.25">
      <c r="A14" s="469"/>
      <c r="B14" s="431"/>
      <c r="C14" s="431"/>
      <c r="D14" s="431"/>
      <c r="E14" s="431"/>
      <c r="F14" s="431"/>
      <c r="G14" s="431"/>
      <c r="H14" s="431"/>
      <c r="I14" s="431"/>
      <c r="J14" s="431"/>
      <c r="K14" s="431"/>
      <c r="L14" s="431"/>
      <c r="M14" s="431"/>
      <c r="N14" s="431"/>
      <c r="O14" s="431"/>
      <c r="P14" s="431"/>
      <c r="Q14" s="431"/>
      <c r="R14" s="418"/>
      <c r="S14" s="431"/>
      <c r="T14" s="431"/>
      <c r="U14" s="431"/>
      <c r="V14" s="431"/>
      <c r="W14" s="431"/>
      <c r="X14" s="431"/>
      <c r="Y14" s="431"/>
      <c r="Z14" s="431"/>
      <c r="AA14" s="431"/>
      <c r="AB14" s="431"/>
      <c r="AC14" s="431"/>
      <c r="AD14" s="431"/>
      <c r="AE14" s="431"/>
      <c r="AF14" s="431"/>
    </row>
    <row r="15" spans="1:32" x14ac:dyDescent="0.25">
      <c r="A15" s="145">
        <v>3</v>
      </c>
      <c r="B15" s="138" t="s">
        <v>133</v>
      </c>
      <c r="C15" s="138" t="s">
        <v>133</v>
      </c>
      <c r="D15" s="138" t="s">
        <v>133</v>
      </c>
      <c r="E15" s="138" t="s">
        <v>133</v>
      </c>
      <c r="F15" s="138" t="s">
        <v>133</v>
      </c>
      <c r="G15" s="138" t="s">
        <v>133</v>
      </c>
      <c r="H15" s="138" t="s">
        <v>133</v>
      </c>
      <c r="I15" s="138" t="s">
        <v>133</v>
      </c>
      <c r="J15" s="138" t="s">
        <v>133</v>
      </c>
      <c r="K15" s="138" t="s">
        <v>133</v>
      </c>
      <c r="L15" s="138" t="s">
        <v>133</v>
      </c>
      <c r="M15" s="138" t="s">
        <v>133</v>
      </c>
      <c r="N15" s="138" t="s">
        <v>133</v>
      </c>
      <c r="O15" s="138" t="s">
        <v>133</v>
      </c>
      <c r="P15" s="138" t="s">
        <v>133</v>
      </c>
      <c r="Q15" s="138" t="s">
        <v>133</v>
      </c>
      <c r="R15" s="139" t="s">
        <v>131</v>
      </c>
      <c r="S15" s="138" t="s">
        <v>122</v>
      </c>
      <c r="T15" s="138" t="s">
        <v>122</v>
      </c>
      <c r="U15" s="138" t="s">
        <v>133</v>
      </c>
      <c r="V15" s="138" t="s">
        <v>133</v>
      </c>
      <c r="W15" s="138" t="s">
        <v>133</v>
      </c>
      <c r="X15" s="138" t="s">
        <v>133</v>
      </c>
      <c r="Y15" s="138" t="s">
        <v>133</v>
      </c>
      <c r="Z15" s="138" t="s">
        <v>133</v>
      </c>
      <c r="AA15" s="138" t="s">
        <v>133</v>
      </c>
      <c r="AB15" s="138" t="s">
        <v>133</v>
      </c>
      <c r="AC15" s="138" t="s">
        <v>133</v>
      </c>
      <c r="AD15" s="138" t="s">
        <v>133</v>
      </c>
      <c r="AE15" s="138" t="s">
        <v>133</v>
      </c>
      <c r="AF15" s="138" t="s">
        <v>133</v>
      </c>
    </row>
    <row r="16" spans="1:32" x14ac:dyDescent="0.25">
      <c r="A16" s="469">
        <v>4</v>
      </c>
      <c r="B16" s="431" t="s">
        <v>133</v>
      </c>
      <c r="C16" s="431" t="s">
        <v>133</v>
      </c>
      <c r="D16" s="431" t="s">
        <v>133</v>
      </c>
      <c r="E16" s="431" t="s">
        <v>133</v>
      </c>
      <c r="F16" s="431" t="s">
        <v>133</v>
      </c>
      <c r="G16" s="431" t="s">
        <v>133</v>
      </c>
      <c r="H16" s="431" t="s">
        <v>133</v>
      </c>
      <c r="I16" s="431" t="s">
        <v>133</v>
      </c>
      <c r="J16" s="418" t="s">
        <v>133</v>
      </c>
      <c r="K16" s="418" t="s">
        <v>133</v>
      </c>
      <c r="L16" s="418" t="s">
        <v>164</v>
      </c>
      <c r="M16" s="418" t="s">
        <v>133</v>
      </c>
      <c r="N16" s="418" t="s">
        <v>133</v>
      </c>
      <c r="O16" s="418" t="s">
        <v>133</v>
      </c>
      <c r="P16" s="418" t="s">
        <v>133</v>
      </c>
      <c r="Q16" s="418" t="s">
        <v>133</v>
      </c>
      <c r="R16" s="418" t="s">
        <v>131</v>
      </c>
      <c r="S16" s="431" t="s">
        <v>122</v>
      </c>
      <c r="T16" s="431" t="s">
        <v>122</v>
      </c>
      <c r="U16" s="418" t="s">
        <v>133</v>
      </c>
      <c r="V16" s="418" t="s">
        <v>133</v>
      </c>
      <c r="W16" s="418" t="s">
        <v>133</v>
      </c>
      <c r="X16" s="418" t="s">
        <v>121</v>
      </c>
      <c r="Y16" s="418" t="s">
        <v>121</v>
      </c>
      <c r="Z16" s="418" t="s">
        <v>121</v>
      </c>
      <c r="AA16" s="418" t="s">
        <v>121</v>
      </c>
      <c r="AB16" s="418" t="s">
        <v>129</v>
      </c>
      <c r="AC16" s="418" t="s">
        <v>129</v>
      </c>
      <c r="AD16" s="418" t="s">
        <v>129</v>
      </c>
      <c r="AE16" s="418" t="s">
        <v>129</v>
      </c>
      <c r="AF16" s="418" t="s">
        <v>129</v>
      </c>
    </row>
    <row r="17" spans="1:33" x14ac:dyDescent="0.25">
      <c r="A17" s="469"/>
      <c r="B17" s="431"/>
      <c r="C17" s="431"/>
      <c r="D17" s="431"/>
      <c r="E17" s="431"/>
      <c r="F17" s="431"/>
      <c r="G17" s="431"/>
      <c r="H17" s="431"/>
      <c r="I17" s="431"/>
      <c r="J17" s="418"/>
      <c r="K17" s="418"/>
      <c r="L17" s="418"/>
      <c r="M17" s="418"/>
      <c r="N17" s="418"/>
      <c r="O17" s="418"/>
      <c r="P17" s="418"/>
      <c r="Q17" s="418"/>
      <c r="R17" s="418"/>
      <c r="S17" s="431"/>
      <c r="T17" s="431"/>
      <c r="U17" s="418"/>
      <c r="V17" s="418"/>
      <c r="W17" s="418"/>
      <c r="X17" s="418"/>
      <c r="Y17" s="418"/>
      <c r="Z17" s="418"/>
      <c r="AA17" s="418"/>
      <c r="AB17" s="418"/>
      <c r="AC17" s="418"/>
      <c r="AD17" s="418"/>
      <c r="AE17" s="418"/>
      <c r="AF17" s="418"/>
    </row>
    <row r="18" spans="1:33" x14ac:dyDescent="0.25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</row>
    <row r="19" spans="1:33" ht="27" customHeight="1" x14ac:dyDescent="0.25">
      <c r="A19" s="458" t="s">
        <v>163</v>
      </c>
      <c r="B19" s="461" t="s">
        <v>162</v>
      </c>
      <c r="C19" s="462"/>
      <c r="D19" s="463"/>
      <c r="E19" s="456" t="s">
        <v>161</v>
      </c>
      <c r="F19" s="467" t="s">
        <v>160</v>
      </c>
      <c r="G19" s="467"/>
      <c r="H19" s="467"/>
      <c r="I19" s="467"/>
      <c r="J19" s="467" t="s">
        <v>159</v>
      </c>
      <c r="K19" s="467"/>
      <c r="L19" s="467"/>
      <c r="M19" s="467"/>
      <c r="N19" s="474" t="s">
        <v>228</v>
      </c>
      <c r="O19" s="461" t="s">
        <v>157</v>
      </c>
      <c r="P19" s="462"/>
      <c r="Q19" s="463"/>
      <c r="R19" s="456" t="s">
        <v>229</v>
      </c>
      <c r="S19" s="467" t="s">
        <v>155</v>
      </c>
      <c r="T19" s="467"/>
      <c r="U19" s="467"/>
      <c r="V19" s="467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</row>
    <row r="20" spans="1:33" ht="15" customHeight="1" x14ac:dyDescent="0.25">
      <c r="A20" s="459"/>
      <c r="B20" s="456" t="s">
        <v>145</v>
      </c>
      <c r="C20" s="456" t="s">
        <v>154</v>
      </c>
      <c r="D20" s="456" t="s">
        <v>143</v>
      </c>
      <c r="E20" s="456"/>
      <c r="F20" s="456" t="s">
        <v>153</v>
      </c>
      <c r="G20" s="456" t="s">
        <v>152</v>
      </c>
      <c r="H20" s="456" t="s">
        <v>151</v>
      </c>
      <c r="I20" s="456" t="s">
        <v>150</v>
      </c>
      <c r="J20" s="456" t="s">
        <v>149</v>
      </c>
      <c r="K20" s="456" t="s">
        <v>148</v>
      </c>
      <c r="L20" s="456" t="s">
        <v>147</v>
      </c>
      <c r="M20" s="456" t="s">
        <v>146</v>
      </c>
      <c r="N20" s="475"/>
      <c r="O20" s="456" t="s">
        <v>145</v>
      </c>
      <c r="P20" s="456" t="s">
        <v>144</v>
      </c>
      <c r="Q20" s="456" t="s">
        <v>143</v>
      </c>
      <c r="R20" s="456"/>
      <c r="S20" s="456" t="s">
        <v>142</v>
      </c>
      <c r="T20" s="456" t="s">
        <v>141</v>
      </c>
      <c r="U20" s="456" t="s">
        <v>140</v>
      </c>
      <c r="V20" s="456" t="s">
        <v>139</v>
      </c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</row>
    <row r="21" spans="1:33" ht="27.75" customHeight="1" x14ac:dyDescent="0.25">
      <c r="A21" s="460"/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76"/>
      <c r="O21" s="456"/>
      <c r="P21" s="456"/>
      <c r="Q21" s="456"/>
      <c r="R21" s="456"/>
      <c r="S21" s="456"/>
      <c r="T21" s="456"/>
      <c r="U21" s="456"/>
      <c r="V21" s="456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</row>
    <row r="22" spans="1:33" x14ac:dyDescent="0.25">
      <c r="A22" s="469">
        <v>1</v>
      </c>
      <c r="B22" s="431" t="s">
        <v>133</v>
      </c>
      <c r="C22" s="431" t="s">
        <v>133</v>
      </c>
      <c r="D22" s="431" t="s">
        <v>133</v>
      </c>
      <c r="E22" s="431" t="s">
        <v>133</v>
      </c>
      <c r="F22" s="431" t="s">
        <v>133</v>
      </c>
      <c r="G22" s="431" t="s">
        <v>133</v>
      </c>
      <c r="H22" s="431" t="s">
        <v>133</v>
      </c>
      <c r="I22" s="431" t="s">
        <v>133</v>
      </c>
      <c r="J22" s="431" t="s">
        <v>133</v>
      </c>
      <c r="K22" s="431" t="s">
        <v>133</v>
      </c>
      <c r="L22" s="418" t="s">
        <v>131</v>
      </c>
      <c r="M22" s="418" t="s">
        <v>131</v>
      </c>
      <c r="N22" s="431" t="s">
        <v>122</v>
      </c>
      <c r="O22" s="431" t="s">
        <v>122</v>
      </c>
      <c r="P22" s="431" t="s">
        <v>122</v>
      </c>
      <c r="Q22" s="431" t="s">
        <v>122</v>
      </c>
      <c r="R22" s="431" t="s">
        <v>122</v>
      </c>
      <c r="S22" s="431" t="s">
        <v>122</v>
      </c>
      <c r="T22" s="431" t="s">
        <v>122</v>
      </c>
      <c r="U22" s="431" t="s">
        <v>122</v>
      </c>
      <c r="V22" s="431" t="s">
        <v>122</v>
      </c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</row>
    <row r="23" spans="1:33" x14ac:dyDescent="0.25">
      <c r="A23" s="469"/>
      <c r="B23" s="431"/>
      <c r="C23" s="431"/>
      <c r="D23" s="431"/>
      <c r="E23" s="431"/>
      <c r="F23" s="431"/>
      <c r="G23" s="431"/>
      <c r="H23" s="431"/>
      <c r="I23" s="431"/>
      <c r="J23" s="431"/>
      <c r="K23" s="431"/>
      <c r="L23" s="418"/>
      <c r="M23" s="418"/>
      <c r="N23" s="431"/>
      <c r="O23" s="431"/>
      <c r="P23" s="431"/>
      <c r="Q23" s="431"/>
      <c r="R23" s="431"/>
      <c r="S23" s="431"/>
      <c r="T23" s="431"/>
      <c r="U23" s="431"/>
      <c r="V23" s="43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</row>
    <row r="24" spans="1:33" x14ac:dyDescent="0.25">
      <c r="A24" s="469">
        <v>2</v>
      </c>
      <c r="B24" s="431" t="s">
        <v>133</v>
      </c>
      <c r="C24" s="431" t="s">
        <v>133</v>
      </c>
      <c r="D24" s="418" t="s">
        <v>133</v>
      </c>
      <c r="E24" s="418" t="s">
        <v>133</v>
      </c>
      <c r="F24" s="418" t="s">
        <v>133</v>
      </c>
      <c r="G24" s="418" t="s">
        <v>133</v>
      </c>
      <c r="H24" s="418" t="s">
        <v>121</v>
      </c>
      <c r="I24" s="418" t="s">
        <v>121</v>
      </c>
      <c r="J24" s="418" t="s">
        <v>121</v>
      </c>
      <c r="K24" s="418" t="s">
        <v>129</v>
      </c>
      <c r="L24" s="418" t="s">
        <v>129</v>
      </c>
      <c r="M24" s="418" t="s">
        <v>129</v>
      </c>
      <c r="N24" s="431" t="s">
        <v>131</v>
      </c>
      <c r="O24" s="431" t="s">
        <v>122</v>
      </c>
      <c r="P24" s="431" t="s">
        <v>122</v>
      </c>
      <c r="Q24" s="431" t="s">
        <v>122</v>
      </c>
      <c r="R24" s="431" t="s">
        <v>122</v>
      </c>
      <c r="S24" s="431" t="s">
        <v>122</v>
      </c>
      <c r="T24" s="431" t="s">
        <v>122</v>
      </c>
      <c r="U24" s="431" t="s">
        <v>122</v>
      </c>
      <c r="V24" s="431" t="s">
        <v>122</v>
      </c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</row>
    <row r="25" spans="1:33" x14ac:dyDescent="0.25">
      <c r="A25" s="469"/>
      <c r="B25" s="431"/>
      <c r="C25" s="431"/>
      <c r="D25" s="418"/>
      <c r="E25" s="418"/>
      <c r="F25" s="418"/>
      <c r="G25" s="418"/>
      <c r="H25" s="418"/>
      <c r="I25" s="418"/>
      <c r="J25" s="418"/>
      <c r="K25" s="418"/>
      <c r="L25" s="418"/>
      <c r="M25" s="418"/>
      <c r="N25" s="431"/>
      <c r="O25" s="431"/>
      <c r="P25" s="431"/>
      <c r="Q25" s="431"/>
      <c r="R25" s="431"/>
      <c r="S25" s="431"/>
      <c r="T25" s="431"/>
      <c r="U25" s="431"/>
      <c r="V25" s="43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</row>
    <row r="26" spans="1:33" x14ac:dyDescent="0.25">
      <c r="A26" s="145">
        <v>3</v>
      </c>
      <c r="B26" s="138" t="s">
        <v>133</v>
      </c>
      <c r="C26" s="138" t="s">
        <v>133</v>
      </c>
      <c r="D26" s="139" t="s">
        <v>133</v>
      </c>
      <c r="E26" s="139" t="s">
        <v>121</v>
      </c>
      <c r="F26" s="146" t="s">
        <v>121</v>
      </c>
      <c r="G26" s="139" t="s">
        <v>121</v>
      </c>
      <c r="H26" s="147" t="s">
        <v>121</v>
      </c>
      <c r="I26" s="147" t="s">
        <v>129</v>
      </c>
      <c r="J26" s="147" t="s">
        <v>129</v>
      </c>
      <c r="K26" s="147" t="s">
        <v>129</v>
      </c>
      <c r="L26" s="147" t="s">
        <v>129</v>
      </c>
      <c r="M26" s="147" t="s">
        <v>131</v>
      </c>
      <c r="N26" s="138" t="s">
        <v>122</v>
      </c>
      <c r="O26" s="140" t="s">
        <v>122</v>
      </c>
      <c r="P26" s="138" t="s">
        <v>122</v>
      </c>
      <c r="Q26" s="140" t="s">
        <v>122</v>
      </c>
      <c r="R26" s="138" t="s">
        <v>122</v>
      </c>
      <c r="S26" s="140" t="s">
        <v>122</v>
      </c>
      <c r="T26" s="138" t="s">
        <v>122</v>
      </c>
      <c r="U26" s="140" t="s">
        <v>122</v>
      </c>
      <c r="V26" s="138" t="s">
        <v>122</v>
      </c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</row>
    <row r="27" spans="1:33" x14ac:dyDescent="0.25">
      <c r="A27" s="469">
        <v>4</v>
      </c>
      <c r="B27" s="418" t="s">
        <v>129</v>
      </c>
      <c r="C27" s="431" t="s">
        <v>131</v>
      </c>
      <c r="D27" s="418" t="s">
        <v>49</v>
      </c>
      <c r="E27" s="418" t="s">
        <v>49</v>
      </c>
      <c r="F27" s="477" t="s">
        <v>49</v>
      </c>
      <c r="G27" s="418" t="s">
        <v>49</v>
      </c>
      <c r="H27" s="480" t="s">
        <v>138</v>
      </c>
      <c r="I27" s="480" t="s">
        <v>138</v>
      </c>
      <c r="J27" s="480" t="s">
        <v>138</v>
      </c>
      <c r="K27" s="480" t="s">
        <v>138</v>
      </c>
      <c r="L27" s="478" t="s">
        <v>232</v>
      </c>
      <c r="M27" s="478" t="s">
        <v>137</v>
      </c>
      <c r="N27" s="431"/>
      <c r="O27" s="419"/>
      <c r="P27" s="418"/>
      <c r="Q27" s="418"/>
      <c r="R27" s="418"/>
      <c r="S27" s="418"/>
      <c r="T27" s="418"/>
      <c r="U27" s="418"/>
      <c r="V27" s="418"/>
      <c r="W27" s="141"/>
      <c r="X27" s="141"/>
      <c r="Y27" s="431"/>
      <c r="Z27" s="72" t="s">
        <v>136</v>
      </c>
      <c r="AA27" s="141"/>
      <c r="AB27" s="141"/>
      <c r="AC27" s="141"/>
      <c r="AD27" s="141"/>
      <c r="AE27" s="141"/>
      <c r="AF27" s="141"/>
    </row>
    <row r="28" spans="1:33" x14ac:dyDescent="0.25">
      <c r="A28" s="469"/>
      <c r="B28" s="418"/>
      <c r="C28" s="431"/>
      <c r="D28" s="418"/>
      <c r="E28" s="418"/>
      <c r="F28" s="477"/>
      <c r="G28" s="418"/>
      <c r="H28" s="481"/>
      <c r="I28" s="481"/>
      <c r="J28" s="481"/>
      <c r="K28" s="481"/>
      <c r="L28" s="479"/>
      <c r="M28" s="479"/>
      <c r="N28" s="431"/>
      <c r="O28" s="419"/>
      <c r="P28" s="418"/>
      <c r="Q28" s="418"/>
      <c r="R28" s="418"/>
      <c r="S28" s="418"/>
      <c r="T28" s="418"/>
      <c r="U28" s="418"/>
      <c r="V28" s="418"/>
      <c r="W28" s="141"/>
      <c r="X28" s="141"/>
      <c r="Y28" s="431"/>
      <c r="Z28" s="72" t="s">
        <v>135</v>
      </c>
      <c r="AA28" s="141"/>
      <c r="AB28" s="141"/>
      <c r="AC28" s="141"/>
      <c r="AD28" s="141"/>
      <c r="AE28" s="141"/>
      <c r="AF28" s="141"/>
    </row>
    <row r="30" spans="1:33" x14ac:dyDescent="0.25">
      <c r="A30" s="60" t="s">
        <v>134</v>
      </c>
    </row>
    <row r="31" spans="1:33" x14ac:dyDescent="0.25">
      <c r="B31" s="412" t="s">
        <v>133</v>
      </c>
      <c r="C31" s="1" t="s">
        <v>132</v>
      </c>
      <c r="G31" s="415" t="s">
        <v>131</v>
      </c>
      <c r="H31" s="1" t="s">
        <v>130</v>
      </c>
      <c r="K31" s="412" t="s">
        <v>129</v>
      </c>
      <c r="L31" s="1" t="s">
        <v>119</v>
      </c>
      <c r="M31" s="1"/>
      <c r="N31" s="1"/>
      <c r="Q31" s="413" t="s">
        <v>118</v>
      </c>
      <c r="R31" s="414"/>
      <c r="S31" s="1" t="s">
        <v>55</v>
      </c>
      <c r="U31" s="1"/>
      <c r="V31" s="1"/>
      <c r="W31" s="59"/>
      <c r="Y31" s="3"/>
      <c r="AA31" s="1"/>
      <c r="AB31" s="1"/>
      <c r="AC31" s="1"/>
      <c r="AD31" s="1"/>
      <c r="AE31" s="1"/>
      <c r="AF31" s="1"/>
      <c r="AG31" s="1"/>
    </row>
    <row r="32" spans="1:33" x14ac:dyDescent="0.25">
      <c r="B32" s="412"/>
      <c r="C32" s="1" t="s">
        <v>128</v>
      </c>
      <c r="G32" s="415"/>
      <c r="H32" s="1" t="s">
        <v>127</v>
      </c>
      <c r="K32" s="412"/>
      <c r="L32" s="1" t="s">
        <v>126</v>
      </c>
      <c r="M32" s="1"/>
      <c r="N32" s="1"/>
      <c r="Q32" s="420" t="s">
        <v>125</v>
      </c>
      <c r="R32" s="421"/>
      <c r="S32" s="1" t="s">
        <v>124</v>
      </c>
      <c r="T32" s="1"/>
      <c r="U32" s="1"/>
      <c r="V32" s="1"/>
      <c r="W32" s="58"/>
      <c r="AA32" s="1"/>
      <c r="AB32" s="1"/>
      <c r="AC32" s="1"/>
      <c r="AD32" s="1"/>
      <c r="AE32" s="1"/>
      <c r="AF32" s="1"/>
      <c r="AG32" s="1"/>
    </row>
    <row r="33" spans="2:33" x14ac:dyDescent="0.25">
      <c r="G33" s="1"/>
      <c r="H33" s="1"/>
      <c r="I33" s="1"/>
      <c r="J33" s="1"/>
      <c r="L33" s="1" t="s">
        <v>123</v>
      </c>
      <c r="M33" s="1"/>
      <c r="N33" s="1"/>
      <c r="O33" s="1"/>
      <c r="P33" s="1"/>
      <c r="Q33" s="1"/>
      <c r="R33" s="1"/>
      <c r="S33" s="1"/>
      <c r="T33" s="1"/>
      <c r="U33" s="1"/>
      <c r="V33" s="1" t="s">
        <v>113</v>
      </c>
      <c r="X33" s="1"/>
      <c r="Y33" s="1"/>
      <c r="Z33" s="1"/>
      <c r="AA33" s="1"/>
      <c r="AC33" s="1"/>
      <c r="AD33" s="1"/>
      <c r="AE33" s="1"/>
      <c r="AF33" s="1"/>
      <c r="AG33" s="1"/>
    </row>
    <row r="34" spans="2:33" x14ac:dyDescent="0.25">
      <c r="B34" s="412" t="s">
        <v>122</v>
      </c>
      <c r="C34" s="422" t="s">
        <v>83</v>
      </c>
      <c r="D34" s="423"/>
      <c r="E34" s="423"/>
      <c r="G34" s="415" t="s">
        <v>121</v>
      </c>
      <c r="H34" s="1" t="s">
        <v>120</v>
      </c>
      <c r="K34" s="412" t="s">
        <v>49</v>
      </c>
      <c r="L34" s="1" t="s">
        <v>119</v>
      </c>
      <c r="M34" s="1"/>
      <c r="N34" s="1"/>
      <c r="O34" s="1"/>
      <c r="Q34" s="413" t="s">
        <v>118</v>
      </c>
      <c r="R34" s="414"/>
      <c r="S34" s="1" t="s">
        <v>55</v>
      </c>
      <c r="T34" s="1"/>
      <c r="U34" s="1"/>
      <c r="W34" s="57"/>
      <c r="AA34" s="1"/>
      <c r="AB34" s="1"/>
      <c r="AC34" s="1"/>
      <c r="AD34" s="1"/>
      <c r="AE34" s="1"/>
      <c r="AF34" s="1"/>
      <c r="AG34" s="1"/>
    </row>
    <row r="35" spans="2:33" x14ac:dyDescent="0.25">
      <c r="B35" s="412"/>
      <c r="C35" s="422"/>
      <c r="D35" s="423"/>
      <c r="E35" s="423"/>
      <c r="F35" s="56"/>
      <c r="G35" s="415"/>
      <c r="H35" s="1" t="s">
        <v>117</v>
      </c>
      <c r="K35" s="412"/>
      <c r="L35" s="1" t="s">
        <v>117</v>
      </c>
      <c r="M35" s="1"/>
      <c r="N35" s="1"/>
      <c r="O35" s="1"/>
      <c r="Q35" s="420" t="s">
        <v>116</v>
      </c>
      <c r="R35" s="421"/>
      <c r="S35" s="1" t="s">
        <v>115</v>
      </c>
      <c r="T35" s="1"/>
      <c r="U35" s="1"/>
      <c r="W35" s="55"/>
      <c r="AA35" s="1"/>
      <c r="AB35" s="1"/>
      <c r="AC35" s="1"/>
      <c r="AD35" s="1"/>
      <c r="AE35" s="1"/>
      <c r="AF35" s="1"/>
      <c r="AG35" s="1"/>
    </row>
    <row r="36" spans="2:33" x14ac:dyDescent="0.25">
      <c r="E36" s="54"/>
      <c r="F36" s="53"/>
      <c r="G36" s="3"/>
      <c r="H36" s="1"/>
      <c r="I36" s="1"/>
      <c r="J36" s="1"/>
      <c r="K36" s="1"/>
      <c r="L36" s="1" t="s">
        <v>114</v>
      </c>
      <c r="M36" s="1"/>
      <c r="N36" s="1"/>
      <c r="O36" s="1"/>
      <c r="P36" s="1"/>
      <c r="S36" s="1"/>
      <c r="T36" s="1"/>
      <c r="U36" s="1"/>
      <c r="V36" s="1" t="s">
        <v>113</v>
      </c>
      <c r="W36" s="1"/>
      <c r="X36" s="1"/>
      <c r="Y36" s="1"/>
      <c r="Z36" s="1"/>
      <c r="AA36" s="1"/>
      <c r="AB36" s="1"/>
      <c r="AD36" s="1"/>
      <c r="AE36" s="1"/>
      <c r="AF36" s="1"/>
      <c r="AG36" s="1"/>
    </row>
    <row r="37" spans="2:33" x14ac:dyDescent="0.25">
      <c r="F37" s="53"/>
    </row>
  </sheetData>
  <mergeCells count="241">
    <mergeCell ref="B34:B35"/>
    <mergeCell ref="C34:E35"/>
    <mergeCell ref="G34:G35"/>
    <mergeCell ref="K34:K35"/>
    <mergeCell ref="Q34:R34"/>
    <mergeCell ref="Q35:R35"/>
    <mergeCell ref="S27:S28"/>
    <mergeCell ref="T27:T28"/>
    <mergeCell ref="U27:U28"/>
    <mergeCell ref="Y27:Y28"/>
    <mergeCell ref="B31:B32"/>
    <mergeCell ref="G31:G32"/>
    <mergeCell ref="K31:K32"/>
    <mergeCell ref="Q31:R31"/>
    <mergeCell ref="Q32:R32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U24:U25"/>
    <mergeCell ref="V24:V25"/>
    <mergeCell ref="A27:A28"/>
    <mergeCell ref="B27:B28"/>
    <mergeCell ref="C27:C28"/>
    <mergeCell ref="D27:D28"/>
    <mergeCell ref="E27:E28"/>
    <mergeCell ref="F27:F28"/>
    <mergeCell ref="M24:M25"/>
    <mergeCell ref="N24:N25"/>
    <mergeCell ref="O24:O25"/>
    <mergeCell ref="P24:P25"/>
    <mergeCell ref="Q24:Q25"/>
    <mergeCell ref="R24:R25"/>
    <mergeCell ref="G24:G25"/>
    <mergeCell ref="H24:H25"/>
    <mergeCell ref="I24:I25"/>
    <mergeCell ref="J24:J25"/>
    <mergeCell ref="K24:K25"/>
    <mergeCell ref="L24:L25"/>
    <mergeCell ref="V27:V28"/>
    <mergeCell ref="S22:S23"/>
    <mergeCell ref="T22:T23"/>
    <mergeCell ref="U22:U23"/>
    <mergeCell ref="V22:V23"/>
    <mergeCell ref="A24:A25"/>
    <mergeCell ref="B24:B25"/>
    <mergeCell ref="C24:C25"/>
    <mergeCell ref="D24:D25"/>
    <mergeCell ref="E24:E25"/>
    <mergeCell ref="F24:F25"/>
    <mergeCell ref="M22:M23"/>
    <mergeCell ref="N22:N23"/>
    <mergeCell ref="O22:O23"/>
    <mergeCell ref="P22:P23"/>
    <mergeCell ref="Q22:Q23"/>
    <mergeCell ref="R22:R23"/>
    <mergeCell ref="G22:G23"/>
    <mergeCell ref="H22:H23"/>
    <mergeCell ref="I22:I23"/>
    <mergeCell ref="J22:J23"/>
    <mergeCell ref="K22:K23"/>
    <mergeCell ref="L22:L23"/>
    <mergeCell ref="S24:S25"/>
    <mergeCell ref="T24:T25"/>
    <mergeCell ref="S20:S21"/>
    <mergeCell ref="T20:T21"/>
    <mergeCell ref="U20:U21"/>
    <mergeCell ref="V20:V21"/>
    <mergeCell ref="A22:A23"/>
    <mergeCell ref="B22:B23"/>
    <mergeCell ref="C22:C23"/>
    <mergeCell ref="D22:D23"/>
    <mergeCell ref="E22:E23"/>
    <mergeCell ref="F22:F23"/>
    <mergeCell ref="K20:K21"/>
    <mergeCell ref="L20:L21"/>
    <mergeCell ref="M20:M21"/>
    <mergeCell ref="O20:O21"/>
    <mergeCell ref="P20:P21"/>
    <mergeCell ref="Q20:Q21"/>
    <mergeCell ref="R19:R21"/>
    <mergeCell ref="S19:V19"/>
    <mergeCell ref="B20:B21"/>
    <mergeCell ref="C20:C21"/>
    <mergeCell ref="D20:D21"/>
    <mergeCell ref="F20:F21"/>
    <mergeCell ref="G20:G21"/>
    <mergeCell ref="H20:H21"/>
    <mergeCell ref="I20:I21"/>
    <mergeCell ref="J20:J21"/>
    <mergeCell ref="AD16:AD17"/>
    <mergeCell ref="AE16:AE17"/>
    <mergeCell ref="AF16:AF17"/>
    <mergeCell ref="A19:A21"/>
    <mergeCell ref="B19:D19"/>
    <mergeCell ref="E19:E21"/>
    <mergeCell ref="F19:I19"/>
    <mergeCell ref="J19:M19"/>
    <mergeCell ref="N19:N21"/>
    <mergeCell ref="O19:Q19"/>
    <mergeCell ref="X16:X17"/>
    <mergeCell ref="Y16:Y17"/>
    <mergeCell ref="Z16:Z17"/>
    <mergeCell ref="AA16:AA17"/>
    <mergeCell ref="AB16:AB17"/>
    <mergeCell ref="AC16:AC17"/>
    <mergeCell ref="R16:R17"/>
    <mergeCell ref="S16:S17"/>
    <mergeCell ref="T16:T17"/>
    <mergeCell ref="U16:U17"/>
    <mergeCell ref="V16:V17"/>
    <mergeCell ref="W16:W17"/>
    <mergeCell ref="L16:L17"/>
    <mergeCell ref="M16:M17"/>
    <mergeCell ref="N16:N17"/>
    <mergeCell ref="O16:O17"/>
    <mergeCell ref="P16:P17"/>
    <mergeCell ref="Q16:Q17"/>
    <mergeCell ref="F16:F17"/>
    <mergeCell ref="G16:G17"/>
    <mergeCell ref="H16:H17"/>
    <mergeCell ref="I16:I17"/>
    <mergeCell ref="J16:J17"/>
    <mergeCell ref="K16:K17"/>
    <mergeCell ref="AB13:AB14"/>
    <mergeCell ref="AC13:AC14"/>
    <mergeCell ref="AD13:AD14"/>
    <mergeCell ref="AE13:AE14"/>
    <mergeCell ref="AF13:AF14"/>
    <mergeCell ref="A16:A17"/>
    <mergeCell ref="B16:B17"/>
    <mergeCell ref="C16:C17"/>
    <mergeCell ref="D16:D17"/>
    <mergeCell ref="E16:E17"/>
    <mergeCell ref="V13:V14"/>
    <mergeCell ref="W13:W14"/>
    <mergeCell ref="X13:X14"/>
    <mergeCell ref="Y13:Y14"/>
    <mergeCell ref="Z13:Z14"/>
    <mergeCell ref="AA13:AA14"/>
    <mergeCell ref="P13:P14"/>
    <mergeCell ref="Q13:Q14"/>
    <mergeCell ref="R13:R14"/>
    <mergeCell ref="S13:S14"/>
    <mergeCell ref="T13:T14"/>
    <mergeCell ref="U13:U14"/>
    <mergeCell ref="J13:J14"/>
    <mergeCell ref="K13:K14"/>
    <mergeCell ref="L13:L14"/>
    <mergeCell ref="M13:M14"/>
    <mergeCell ref="N13:N14"/>
    <mergeCell ref="O13:O14"/>
    <mergeCell ref="AF11:AF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Y11:Y12"/>
    <mergeCell ref="N11:N12"/>
    <mergeCell ref="O11:O12"/>
    <mergeCell ref="P11:P12"/>
    <mergeCell ref="Q11:Q12"/>
    <mergeCell ref="R11:R12"/>
    <mergeCell ref="S11:S12"/>
    <mergeCell ref="H11:H12"/>
    <mergeCell ref="I11:I12"/>
    <mergeCell ref="J11:J12"/>
    <mergeCell ref="K11:K12"/>
    <mergeCell ref="L11:L12"/>
    <mergeCell ref="M11:M12"/>
    <mergeCell ref="AD9:AD10"/>
    <mergeCell ref="AE9:AE10"/>
    <mergeCell ref="A11:A12"/>
    <mergeCell ref="B11:B12"/>
    <mergeCell ref="C11:C12"/>
    <mergeCell ref="D11:D12"/>
    <mergeCell ref="E11:E12"/>
    <mergeCell ref="F11:F12"/>
    <mergeCell ref="G11:G12"/>
    <mergeCell ref="P9:P10"/>
    <mergeCell ref="Q9:Q10"/>
    <mergeCell ref="R9:R10"/>
    <mergeCell ref="T9:T10"/>
    <mergeCell ref="U9:U10"/>
    <mergeCell ref="V9:V10"/>
    <mergeCell ref="I9:I10"/>
    <mergeCell ref="K9:K10"/>
    <mergeCell ref="L9:L10"/>
    <mergeCell ref="M9:M10"/>
    <mergeCell ref="N9:N10"/>
    <mergeCell ref="O9:O10"/>
    <mergeCell ref="B9:B10"/>
    <mergeCell ref="C9:C10"/>
    <mergeCell ref="X11:X12"/>
    <mergeCell ref="AF8:AF10"/>
    <mergeCell ref="X9:X10"/>
    <mergeCell ref="Y9:Y10"/>
    <mergeCell ref="Z9:Z10"/>
    <mergeCell ref="AB9:AB10"/>
    <mergeCell ref="A6:AF6"/>
    <mergeCell ref="A8:A10"/>
    <mergeCell ref="B8:E8"/>
    <mergeCell ref="F8:F10"/>
    <mergeCell ref="G8:I8"/>
    <mergeCell ref="J8:J10"/>
    <mergeCell ref="K8:N8"/>
    <mergeCell ref="O8:R8"/>
    <mergeCell ref="S8:S10"/>
    <mergeCell ref="D9:D10"/>
    <mergeCell ref="E9:E10"/>
    <mergeCell ref="G9:G10"/>
    <mergeCell ref="H9:H10"/>
    <mergeCell ref="T8:V8"/>
    <mergeCell ref="W8:W10"/>
    <mergeCell ref="X8:Z8"/>
    <mergeCell ref="AA8:AA10"/>
    <mergeCell ref="AB8:AE8"/>
    <mergeCell ref="AC9:AC10"/>
  </mergeCells>
  <pageMargins left="0.25" right="0.25" top="0.75" bottom="0.75" header="0.3" footer="0.3"/>
  <pageSetup paperSize="9" scale="7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Титульный лист</vt:lpstr>
      <vt:lpstr>Сводные данные по БВ</vt:lpstr>
      <vt:lpstr>План УП</vt:lpstr>
      <vt:lpstr>График УП</vt:lpstr>
      <vt:lpstr>График УП (2)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2025-06-18T11:57:36Z</cp:lastPrinted>
  <dcterms:created xsi:type="dcterms:W3CDTF">2020-10-04T22:03:30Z</dcterms:created>
  <dcterms:modified xsi:type="dcterms:W3CDTF">2025-06-19T06:00:30Z</dcterms:modified>
</cp:coreProperties>
</file>